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eronika.cumova\Downloads\"/>
    </mc:Choice>
  </mc:AlternateContent>
  <xr:revisionPtr revIDLastSave="0" documentId="13_ncr:1_{069C4BDC-599A-4D2C-81BC-7154E88E6510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P&amp;L 12-2025" sheetId="1" r:id="rId1"/>
    <sheet name="BS 12-2025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3" i="2" l="1"/>
  <c r="H103" i="2"/>
  <c r="J93" i="2"/>
  <c r="H93" i="2"/>
  <c r="J90" i="2"/>
  <c r="H90" i="2"/>
  <c r="H85" i="2"/>
  <c r="H70" i="2" s="1"/>
  <c r="J79" i="2"/>
  <c r="J70" i="2" s="1"/>
  <c r="J107" i="2" s="1"/>
  <c r="H79" i="2"/>
  <c r="J73" i="2"/>
  <c r="H73" i="2"/>
  <c r="J62" i="2"/>
  <c r="I56" i="2"/>
  <c r="I55" i="2"/>
  <c r="I54" i="2"/>
  <c r="I53" i="2"/>
  <c r="G53" i="2"/>
  <c r="I52" i="2"/>
  <c r="J51" i="2"/>
  <c r="H51" i="2"/>
  <c r="G51" i="2"/>
  <c r="I50" i="2"/>
  <c r="I49" i="2"/>
  <c r="I48" i="2"/>
  <c r="J47" i="2"/>
  <c r="H47" i="2"/>
  <c r="G47" i="2"/>
  <c r="I47" i="2" s="1"/>
  <c r="I46" i="2"/>
  <c r="I45" i="2"/>
  <c r="I44" i="2"/>
  <c r="I43" i="2"/>
  <c r="I42" i="2"/>
  <c r="I41" i="2"/>
  <c r="I40" i="2"/>
  <c r="I39" i="2"/>
  <c r="I38" i="2"/>
  <c r="I37" i="2"/>
  <c r="I36" i="2"/>
  <c r="I35" i="2"/>
  <c r="J34" i="2"/>
  <c r="H34" i="2"/>
  <c r="G34" i="2"/>
  <c r="G33" i="2" s="1"/>
  <c r="I33" i="2" s="1"/>
  <c r="J33" i="2"/>
  <c r="H33" i="2"/>
  <c r="I32" i="2"/>
  <c r="I31" i="2"/>
  <c r="I30" i="2"/>
  <c r="I29" i="2"/>
  <c r="I28" i="2"/>
  <c r="I25" i="2"/>
  <c r="G24" i="2"/>
  <c r="I24" i="2" s="1"/>
  <c r="I23" i="2"/>
  <c r="J22" i="2"/>
  <c r="G22" i="2"/>
  <c r="I20" i="2"/>
  <c r="I19" i="2"/>
  <c r="I18" i="2"/>
  <c r="J17" i="2"/>
  <c r="H17" i="2"/>
  <c r="H13" i="2" s="1"/>
  <c r="G17" i="2"/>
  <c r="I17" i="2" s="1"/>
  <c r="I16" i="2"/>
  <c r="I15" i="2"/>
  <c r="I14" i="2"/>
  <c r="I10" i="2"/>
  <c r="I49" i="1"/>
  <c r="I44" i="1"/>
  <c r="I50" i="1" s="1"/>
  <c r="I16" i="1" s="1"/>
  <c r="J34" i="1"/>
  <c r="J36" i="1" s="1"/>
  <c r="J55" i="1" s="1"/>
  <c r="I31" i="1"/>
  <c r="H24" i="1"/>
  <c r="H21" i="1"/>
  <c r="I24" i="1" s="1"/>
  <c r="J16" i="1"/>
  <c r="H15" i="1"/>
  <c r="H13" i="1"/>
  <c r="I15" i="1" s="1"/>
  <c r="J13" i="2" l="1"/>
  <c r="G13" i="2"/>
  <c r="I13" i="2" s="1"/>
  <c r="H57" i="2"/>
  <c r="J57" i="2"/>
  <c r="G57" i="2"/>
  <c r="I57" i="2" s="1"/>
  <c r="I34" i="1"/>
  <c r="I36" i="1" s="1"/>
  <c r="I55" i="1" s="1"/>
  <c r="J53" i="1"/>
  <c r="J61" i="1"/>
  <c r="I22" i="2"/>
  <c r="I51" i="2"/>
  <c r="I34" i="2"/>
  <c r="I53" i="1" l="1"/>
  <c r="I61" i="1"/>
  <c r="H68" i="2" l="1"/>
  <c r="H62" i="2" l="1"/>
  <c r="H107" i="2" l="1"/>
</calcChain>
</file>

<file path=xl/sharedStrings.xml><?xml version="1.0" encoding="utf-8"?>
<sst xmlns="http://schemas.openxmlformats.org/spreadsheetml/2006/main" count="281" uniqueCount="173">
  <si>
    <t>Direct pojišťovna, a.s.</t>
  </si>
  <si>
    <t>Výkaz zisku a ztráty k 31. prosinci 2025</t>
  </si>
  <si>
    <t>(V tisících Kč)</t>
  </si>
  <si>
    <t>Sídlo společnosti: Nové sady 996/25, 602 00 Brno, IČO: 25073958</t>
  </si>
  <si>
    <t>Legenda</t>
  </si>
  <si>
    <t>Za období končící
k 31. 12. 2025</t>
  </si>
  <si>
    <t>Za období končící
k 31. 12. 2024</t>
  </si>
  <si>
    <t>Základna</t>
  </si>
  <si>
    <t>Mezisoučet</t>
  </si>
  <si>
    <t>Výsledek</t>
  </si>
  <si>
    <t>I. TECHNICKÝ ÚČET K NEŽIVOTNÍMU POJIŠTĚNÍ</t>
  </si>
  <si>
    <t xml:space="preserve">    1. Zasloužené pojistné, očištěné od zajištění:</t>
  </si>
  <si>
    <t xml:space="preserve"> </t>
  </si>
  <si>
    <t>a) předepsané hrubé pojistné</t>
  </si>
  <si>
    <t>b) pojistné postoupené zajišťovatelům (-)</t>
  </si>
  <si>
    <t>c) změna stavu hrubé výše rezervy na nezasloužené pojistné (+/-)</t>
  </si>
  <si>
    <t>d) změna stavu rezervy na nezasloužené pojistné, podíl zajišťovatelů (+/-)</t>
  </si>
  <si>
    <t xml:space="preserve">   2. Převedené výnosy z investic z Netechnického účtu (položka III.6.)</t>
  </si>
  <si>
    <t xml:space="preserve">   3. Ostatní technické výnosy, očištěné od zajištění</t>
  </si>
  <si>
    <t xml:space="preserve">   4. Náklady na pojistná plnění, očištěné od zajištění:</t>
  </si>
  <si>
    <t>a) náklady na pojistná plnění:</t>
  </si>
  <si>
    <t xml:space="preserve">    aa) hrubá výše</t>
  </si>
  <si>
    <t xml:space="preserve">    bb) podíl zajišťovatelů (-)</t>
  </si>
  <si>
    <t>b) změna stavu rezervy na pojistná plnění:</t>
  </si>
  <si>
    <t xml:space="preserve">   5. Změna stavu ostatních technických rezerv, očištěné od zajištění (+/-)</t>
  </si>
  <si>
    <t xml:space="preserve">   6. Bonusy a slevy, očištěné od zajištění</t>
  </si>
  <si>
    <t xml:space="preserve">   7. Čistá výše provozních nákladů:</t>
  </si>
  <si>
    <t>a) pořizovací náklady na pojistné smlouvy</t>
  </si>
  <si>
    <t>b) změna stavu časově rozlišených pořizovacích nákladů (+/-)</t>
  </si>
  <si>
    <t>c) správní režie</t>
  </si>
  <si>
    <t>d) provize od zajišťovatelů a podíly na ziscích (-)</t>
  </si>
  <si>
    <t xml:space="preserve">   8. Ostatní technické náklady, očištěné od zajištění</t>
  </si>
  <si>
    <t xml:space="preserve">   9. Změna stavu vyrovnávací rezervy (+/-)</t>
  </si>
  <si>
    <t xml:space="preserve">   10. Mezisoučet, zůstatek (výsledek) Technického účtu k neživotnímu pojištění (položka III.1.)</t>
  </si>
  <si>
    <t>III. NETECHNICKÝ ÚČET</t>
  </si>
  <si>
    <t xml:space="preserve">     1. Výsledek Technického účtu k neživotnímu pojištění (položka I.10.)</t>
  </si>
  <si>
    <t xml:space="preserve">     2. Výsledek Technického účtu k životnímu pojištění (položka II.13.)</t>
  </si>
  <si>
    <t xml:space="preserve">     3. Výnosy z investic:</t>
  </si>
  <si>
    <t xml:space="preserve">a) výnosy z podílů se zvláštním uvedením těch, které pocházejí z ovládaných osob </t>
  </si>
  <si>
    <t xml:space="preserve">b) výnosy z ostatních investic, v tom:           </t>
  </si>
  <si>
    <t xml:space="preserve">    aa) výnosy z pozemků a staveb (nemovitostí)</t>
  </si>
  <si>
    <t xml:space="preserve">    bb) výnosy z ostatních investic</t>
  </si>
  <si>
    <t>c) změny hodnoty investic</t>
  </si>
  <si>
    <t>d) výnosy z realizace investic</t>
  </si>
  <si>
    <t xml:space="preserve">     4. Převedené výnosy investic z Technického účtu k životnímu pojištění (položka II.12.)</t>
  </si>
  <si>
    <t xml:space="preserve">     5. Náklady na investice:</t>
  </si>
  <si>
    <t>a) náklady na správu investic, včetně úroků</t>
  </si>
  <si>
    <t>b) změny hodnoty investic</t>
  </si>
  <si>
    <t>c) náklady spojené s realizací investic</t>
  </si>
  <si>
    <t xml:space="preserve">     6. Převod výnosů z investic na Technický účet k neživotnímu pojištění (položka I.2.)</t>
  </si>
  <si>
    <t xml:space="preserve">     7. Ostatní výnosy</t>
  </si>
  <si>
    <t xml:space="preserve">     8. Ostatní náklady</t>
  </si>
  <si>
    <t>Zisk nebo ztráta z běžné činnosti před zdaněním</t>
  </si>
  <si>
    <t xml:space="preserve">     9. Daň z příjmů z běžné činnosti</t>
  </si>
  <si>
    <t xml:space="preserve">     10. Zisk nebo ztráta z běžné činnosti po zdanění</t>
  </si>
  <si>
    <t xml:space="preserve">     11. Mimořádné náklady</t>
  </si>
  <si>
    <t xml:space="preserve">     12. Mimořádné výnosy</t>
  </si>
  <si>
    <t xml:space="preserve">     13. Mimořádný zisk nebo ztráta</t>
  </si>
  <si>
    <t xml:space="preserve">     14. Daň z příjmů z mimořádné činnosti</t>
  </si>
  <si>
    <t xml:space="preserve">     15. Ostatní daně neuvedené v předcházejících položkách</t>
  </si>
  <si>
    <t xml:space="preserve">     16. Zisk nebo ztráta za účetní období</t>
  </si>
  <si>
    <t>Rozvaha k 31. prosinci 2025</t>
  </si>
  <si>
    <t>K 31. 12. 2025</t>
  </si>
  <si>
    <t>K 31. 12. 2024</t>
  </si>
  <si>
    <t>Hrubá výše</t>
  </si>
  <si>
    <t>Úprava</t>
  </si>
  <si>
    <t>Čistá výše</t>
  </si>
  <si>
    <t>AKTIVA</t>
  </si>
  <si>
    <t>A.</t>
  </si>
  <si>
    <t>Pohledávky za upsaný základní kapitál</t>
  </si>
  <si>
    <t>B.</t>
  </si>
  <si>
    <t>Dlouhodobý nehmotný majetek, z toho:</t>
  </si>
  <si>
    <t>a)</t>
  </si>
  <si>
    <t>zřizovací výdaje</t>
  </si>
  <si>
    <t>b)</t>
  </si>
  <si>
    <t>goodwill</t>
  </si>
  <si>
    <t>C.</t>
  </si>
  <si>
    <t>Investice</t>
  </si>
  <si>
    <t>I.</t>
  </si>
  <si>
    <t>Pozemky a stavby (nemovitosti), z toho:</t>
  </si>
  <si>
    <t>1.</t>
  </si>
  <si>
    <t>Pozemky</t>
  </si>
  <si>
    <t>2.</t>
  </si>
  <si>
    <t>Stavby</t>
  </si>
  <si>
    <t>II.</t>
  </si>
  <si>
    <t>Investice v podnikatelských seskupeních</t>
  </si>
  <si>
    <t>Podíly v ovládaných osobách</t>
  </si>
  <si>
    <t>Dluhové CP vydané ovládanými osobami a zápůjčky a úvěry těmto osobám</t>
  </si>
  <si>
    <t>3.</t>
  </si>
  <si>
    <t>Podíly s podstatným vlivem</t>
  </si>
  <si>
    <t>4.</t>
  </si>
  <si>
    <t>Dluhové CP vydané os., ve kterých má úč. jedn. podst. Vliv</t>
  </si>
  <si>
    <t>III.</t>
  </si>
  <si>
    <t>Jiné investice</t>
  </si>
  <si>
    <t>Akcie a ostatní cenné papíry s proměnlivým výnosem, ostatní podíly</t>
  </si>
  <si>
    <t>Dluhové cenné papíry, v tom:</t>
  </si>
  <si>
    <t>cenné papíry oceňované reálnou hodnotou</t>
  </si>
  <si>
    <t>realizovatelné cenné papíry</t>
  </si>
  <si>
    <t>Investice v investičních sdruženích</t>
  </si>
  <si>
    <t>5.</t>
  </si>
  <si>
    <t>Ostatní půjčky</t>
  </si>
  <si>
    <t>6.</t>
  </si>
  <si>
    <t>Depozita u finančních institucí</t>
  </si>
  <si>
    <t>7.</t>
  </si>
  <si>
    <t>Ostatní investice</t>
  </si>
  <si>
    <t>IV.</t>
  </si>
  <si>
    <t>Depozita při aktivním zajištění</t>
  </si>
  <si>
    <t>D.</t>
  </si>
  <si>
    <t>Investice životního pojištění, je-li nositelem investičního rizika pojistník</t>
  </si>
  <si>
    <t>E.</t>
  </si>
  <si>
    <t>Dlužníci</t>
  </si>
  <si>
    <t>Pohledávky z operací přímého pojištění</t>
  </si>
  <si>
    <t>Pojistníci</t>
  </si>
  <si>
    <t>pohledávky za ovládanými osobami</t>
  </si>
  <si>
    <t>pohledávky za osobami, ve kterých má účetní jednotka podstatný vliv</t>
  </si>
  <si>
    <t>Pojišťovací zprostředkovatelé</t>
  </si>
  <si>
    <t>Pohledávky z operací zajištění</t>
  </si>
  <si>
    <t>Ostatní pohledávky</t>
  </si>
  <si>
    <t>F.</t>
  </si>
  <si>
    <t>Ostatní aktiva</t>
  </si>
  <si>
    <t>Dlouhodobý hmotný majetek, jiný než pozemky a stavby (nemovitosti), a zásoby</t>
  </si>
  <si>
    <t>Hotovost na účtech u finančních institucí a hotovost v pokladně</t>
  </si>
  <si>
    <t>III. Jiná aktiva</t>
  </si>
  <si>
    <t>G.</t>
  </si>
  <si>
    <t>Přechodné účty aktiv</t>
  </si>
  <si>
    <t>Naběhlé úroky a nájemné</t>
  </si>
  <si>
    <t>Odložené pořizovací náklady na pojistné smlouvy, v tom odděleně:</t>
  </si>
  <si>
    <t>v životním pojištění</t>
  </si>
  <si>
    <t>v neživotním pojištění</t>
  </si>
  <si>
    <t>Ostatní přechodné účty aktiv</t>
  </si>
  <si>
    <t>AKTIVA CELKEM</t>
  </si>
  <si>
    <t>PASIVA</t>
  </si>
  <si>
    <t>Vlastní kapitál</t>
  </si>
  <si>
    <t>Základní kapitál</t>
  </si>
  <si>
    <t>změny základního kapitálu</t>
  </si>
  <si>
    <t>Emisní ážio</t>
  </si>
  <si>
    <t>Ostatní kapitálové fondy</t>
  </si>
  <si>
    <t>VI.</t>
  </si>
  <si>
    <t>Nerozdělený zisk minulých účetních období nebo neuhrazená ztráta minulých účetních období</t>
  </si>
  <si>
    <t>VII.</t>
  </si>
  <si>
    <t>Zisk nebo ztráta běžného účetního období</t>
  </si>
  <si>
    <t>Podřízená pasiva</t>
  </si>
  <si>
    <t>Technické rezervy</t>
  </si>
  <si>
    <t>Rezerva na nezasloužené pojistné</t>
  </si>
  <si>
    <t>hrubá výše</t>
  </si>
  <si>
    <t>hodnota zajištění (-)</t>
  </si>
  <si>
    <t>Rezerva na životní pojištění</t>
  </si>
  <si>
    <t>Rezerva na pojistná plnění nevyřízených pojistných událostí</t>
  </si>
  <si>
    <t>Rezerva na bonusy a slevy</t>
  </si>
  <si>
    <t>Ostatní technické rezervy</t>
  </si>
  <si>
    <t>8.</t>
  </si>
  <si>
    <t>Rezerva pojistného neživotních pojištění</t>
  </si>
  <si>
    <t>Technická rezerva životního pojištění, je-li nositelem investičního rizika pojistník</t>
  </si>
  <si>
    <t>Rezervy</t>
  </si>
  <si>
    <t>Ostatní rezervy</t>
  </si>
  <si>
    <t>Depozita při pasivním zajištění</t>
  </si>
  <si>
    <t>Věřitelé</t>
  </si>
  <si>
    <t>Závazky z operací přímého pojištění</t>
  </si>
  <si>
    <t>Závazky z operací zajištění</t>
  </si>
  <si>
    <t>závazky vůči ovládaným osobám</t>
  </si>
  <si>
    <t>závazky vůči osobám, ve kterých má účetní jednotka podstatný vliv</t>
  </si>
  <si>
    <t>Výpůjčky zaručené dluhopisem, z toho:</t>
  </si>
  <si>
    <t>Závazky vůči finančním institucím, z toho:</t>
  </si>
  <si>
    <t>V.</t>
  </si>
  <si>
    <t>Ostatní závazky, z toho:</t>
  </si>
  <si>
    <t>daňové závazky a závazky ze sociálního zabezpečení</t>
  </si>
  <si>
    <t>Garanční fond Kanceláře</t>
  </si>
  <si>
    <t>H.</t>
  </si>
  <si>
    <t>Přechodné účty pasiv</t>
  </si>
  <si>
    <t>Výdaje příštích období a výnosy příštích období</t>
  </si>
  <si>
    <t>Ostatní přechodné účty pasiv</t>
  </si>
  <si>
    <t>dohadné položky pasivní</t>
  </si>
  <si>
    <t>PASIVA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</si>
</sst>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8">
    <font>
      <sz val="10"/>
      <name val="Times New Roman CE"/>
      <family val="1"/>
      <charset val="238"/>
    </font>
    <font>
      <sz val="11"/>
      <color theme="1"/>
      <name val="Calibri"/>
      <family val="2"/>
      <charset val="238"/>
    </font>
    <font>
      <sz val="10"/>
      <name val="Arial CE"/>
      <charset val="238"/>
    </font>
    <font>
      <b/>
      <sz val="14"/>
      <color rgb="FF000000"/>
      <name val="ProximaNova-Light"/>
      <charset val="238"/>
    </font>
    <font>
      <sz val="7"/>
      <color rgb="FF000000"/>
      <name val="ProximaNova-Light"/>
      <charset val="77"/>
    </font>
    <font>
      <sz val="8"/>
      <name val="Arial CE"/>
      <family val="2"/>
      <charset val="238"/>
    </font>
    <font>
      <sz val="8"/>
      <name val="Arial CE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7"/>
      <color rgb="FF000000"/>
      <name val="Arial"/>
      <family val="2"/>
      <charset val="1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8000"/>
      <name val="Arial"/>
      <family val="2"/>
      <charset val="238"/>
    </font>
    <font>
      <b/>
      <sz val="8"/>
      <name val="Arial"/>
      <family val="2"/>
      <charset val="238"/>
    </font>
    <font>
      <sz val="7"/>
      <name val="Arial CE"/>
      <family val="2"/>
      <charset val="238"/>
    </font>
    <font>
      <sz val="1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16"/>
      <name val="Arial"/>
      <family val="2"/>
      <charset val="238"/>
    </font>
    <font>
      <sz val="16"/>
      <name val="Arial CE"/>
      <family val="2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sz val="10"/>
      <color rgb="FF000000"/>
      <name val="Calibri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ECFCB"/>
        <bgColor rgb="FFCCCCFF"/>
      </patternFill>
    </fill>
    <fill>
      <patternFill patternType="solid">
        <fgColor rgb="FFFFFFFF"/>
        <bgColor rgb="FFFFF2CC"/>
      </patternFill>
    </fill>
  </fills>
  <borders count="14">
    <border>
      <left/>
      <right/>
      <top/>
      <bottom/>
      <diagonal/>
    </border>
    <border>
      <left style="hair">
        <color rgb="FF008000"/>
      </left>
      <right style="hair">
        <color auto="1"/>
      </right>
      <top style="hair">
        <color rgb="FF008000"/>
      </top>
      <bottom style="hair">
        <color rgb="FF008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rgb="FF008000"/>
      </left>
      <right style="hair">
        <color auto="1"/>
      </right>
      <top style="hair">
        <color rgb="FF008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9" fontId="27" fillId="0" borderId="0"/>
  </cellStyleXfs>
  <cellXfs count="113">
    <xf numFmtId="0" fontId="0" fillId="0" borderId="0" xfId="0"/>
    <xf numFmtId="0" fontId="11" fillId="0" borderId="7" xfId="0" applyFont="1" applyBorder="1"/>
    <xf numFmtId="0" fontId="11" fillId="0" borderId="7" xfId="0" applyFont="1" applyBorder="1" applyAlignment="1">
      <alignment horizontal="right"/>
    </xf>
    <xf numFmtId="0" fontId="10" fillId="0" borderId="7" xfId="0" applyFont="1" applyBorder="1"/>
    <xf numFmtId="3" fontId="0" fillId="0" borderId="0" xfId="0" applyNumberFormat="1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3" fontId="5" fillId="0" borderId="0" xfId="0" applyNumberFormat="1" applyFont="1" applyAlignment="1">
      <alignment horizontal="center"/>
    </xf>
    <xf numFmtId="3" fontId="5" fillId="0" borderId="0" xfId="0" applyNumberFormat="1" applyFont="1"/>
    <xf numFmtId="3" fontId="5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3" fontId="5" fillId="0" borderId="0" xfId="3" applyNumberFormat="1" applyFont="1" applyAlignment="1">
      <alignment horizontal="center" vertical="center"/>
    </xf>
    <xf numFmtId="0" fontId="9" fillId="0" borderId="0" xfId="0" applyFont="1"/>
    <xf numFmtId="1" fontId="11" fillId="0" borderId="3" xfId="0" applyNumberFormat="1" applyFont="1" applyBorder="1" applyAlignment="1">
      <alignment horizontal="center" wrapText="1"/>
    </xf>
    <xf numFmtId="1" fontId="11" fillId="0" borderId="4" xfId="0" applyNumberFormat="1" applyFont="1" applyBorder="1" applyAlignment="1">
      <alignment horizontal="center" wrapText="1"/>
    </xf>
    <xf numFmtId="1" fontId="12" fillId="0" borderId="0" xfId="0" applyNumberFormat="1" applyFont="1" applyAlignment="1">
      <alignment horizontal="left"/>
    </xf>
    <xf numFmtId="3" fontId="11" fillId="0" borderId="5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 wrapText="1"/>
    </xf>
    <xf numFmtId="3" fontId="11" fillId="0" borderId="0" xfId="0" applyNumberFormat="1" applyFont="1" applyAlignment="1">
      <alignment horizontal="left"/>
    </xf>
    <xf numFmtId="0" fontId="13" fillId="0" borderId="7" xfId="0" applyFont="1" applyBorder="1"/>
    <xf numFmtId="0" fontId="10" fillId="0" borderId="5" xfId="0" applyFont="1" applyBorder="1"/>
    <xf numFmtId="3" fontId="10" fillId="0" borderId="5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0" fontId="11" fillId="0" borderId="5" xfId="0" applyFont="1" applyBorder="1" applyAlignment="1">
      <alignment horizontal="right"/>
    </xf>
    <xf numFmtId="0" fontId="11" fillId="0" borderId="5" xfId="0" applyFont="1" applyBorder="1"/>
    <xf numFmtId="3" fontId="11" fillId="0" borderId="6" xfId="0" applyNumberFormat="1" applyFont="1" applyBorder="1" applyAlignment="1">
      <alignment horizontal="center"/>
    </xf>
    <xf numFmtId="3" fontId="11" fillId="2" borderId="5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center"/>
    </xf>
    <xf numFmtId="164" fontId="2" fillId="0" borderId="0" xfId="3" applyNumberFormat="1" applyFont="1"/>
    <xf numFmtId="0" fontId="11" fillId="0" borderId="5" xfId="0" applyFont="1" applyBorder="1" applyAlignment="1">
      <alignment wrapText="1"/>
    </xf>
    <xf numFmtId="0" fontId="12" fillId="0" borderId="7" xfId="0" applyFont="1" applyBorder="1" applyAlignment="1">
      <alignment horizontal="left" indent="2"/>
    </xf>
    <xf numFmtId="0" fontId="14" fillId="0" borderId="5" xfId="0" applyFont="1" applyBorder="1"/>
    <xf numFmtId="3" fontId="12" fillId="2" borderId="5" xfId="0" applyNumberFormat="1" applyFont="1" applyFill="1" applyBorder="1" applyAlignment="1">
      <alignment horizontal="center"/>
    </xf>
    <xf numFmtId="3" fontId="12" fillId="2" borderId="8" xfId="0" applyNumberFormat="1" applyFont="1" applyFill="1" applyBorder="1" applyAlignment="1">
      <alignment horizontal="center"/>
    </xf>
    <xf numFmtId="3" fontId="12" fillId="2" borderId="6" xfId="0" applyNumberFormat="1" applyFont="1" applyFill="1" applyBorder="1" applyAlignment="1">
      <alignment horizontal="center"/>
    </xf>
    <xf numFmtId="0" fontId="12" fillId="0" borderId="9" xfId="0" applyFont="1" applyBorder="1"/>
    <xf numFmtId="0" fontId="14" fillId="0" borderId="10" xfId="0" applyFont="1" applyBorder="1"/>
    <xf numFmtId="3" fontId="12" fillId="2" borderId="10" xfId="0" applyNumberFormat="1" applyFont="1" applyFill="1" applyBorder="1" applyAlignment="1">
      <alignment horizontal="center"/>
    </xf>
    <xf numFmtId="3" fontId="12" fillId="2" borderId="11" xfId="0" applyNumberFormat="1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5" fillId="3" borderId="0" xfId="0" applyFont="1" applyFill="1" applyAlignment="1">
      <alignment vertical="center"/>
    </xf>
    <xf numFmtId="49" fontId="15" fillId="3" borderId="0" xfId="0" applyNumberFormat="1" applyFont="1" applyFill="1" applyAlignment="1">
      <alignment horizontal="right" vertical="center"/>
    </xf>
    <xf numFmtId="49" fontId="5" fillId="3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 wrapText="1"/>
    </xf>
    <xf numFmtId="49" fontId="1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/>
    <xf numFmtId="0" fontId="2" fillId="0" borderId="0" xfId="0" applyFont="1" applyAlignment="1">
      <alignment horizontal="left"/>
    </xf>
    <xf numFmtId="0" fontId="16" fillId="0" borderId="0" xfId="0" applyFont="1"/>
    <xf numFmtId="0" fontId="17" fillId="0" borderId="1" xfId="0" applyFont="1" applyBorder="1"/>
    <xf numFmtId="0" fontId="18" fillId="0" borderId="1" xfId="0" applyFont="1" applyBorder="1"/>
    <xf numFmtId="3" fontId="19" fillId="0" borderId="0" xfId="0" applyNumberFormat="1" applyFont="1"/>
    <xf numFmtId="3" fontId="19" fillId="0" borderId="0" xfId="0" applyNumberFormat="1" applyFont="1" applyAlignment="1">
      <alignment horizontal="center" vertical="center"/>
    </xf>
    <xf numFmtId="0" fontId="19" fillId="0" borderId="0" xfId="0" applyFont="1"/>
    <xf numFmtId="0" fontId="20" fillId="0" borderId="0" xfId="0" applyFont="1"/>
    <xf numFmtId="3" fontId="21" fillId="0" borderId="0" xfId="0" applyNumberFormat="1" applyFont="1"/>
    <xf numFmtId="3" fontId="21" fillId="0" borderId="0" xfId="0" applyNumberFormat="1" applyFont="1" applyAlignment="1">
      <alignment horizontal="center" vertical="center"/>
    </xf>
    <xf numFmtId="0" fontId="21" fillId="0" borderId="0" xfId="0" applyFont="1"/>
    <xf numFmtId="0" fontId="22" fillId="0" borderId="0" xfId="0" applyFont="1"/>
    <xf numFmtId="3" fontId="16" fillId="0" borderId="0" xfId="0" applyNumberFormat="1" applyFont="1"/>
    <xf numFmtId="3" fontId="16" fillId="0" borderId="0" xfId="0" applyNumberFormat="1" applyFont="1" applyAlignment="1">
      <alignment horizontal="center" vertical="center"/>
    </xf>
    <xf numFmtId="0" fontId="23" fillId="0" borderId="0" xfId="0" applyFont="1"/>
    <xf numFmtId="0" fontId="8" fillId="0" borderId="12" xfId="0" applyFont="1" applyBorder="1"/>
    <xf numFmtId="0" fontId="18" fillId="0" borderId="12" xfId="0" applyFont="1" applyBorder="1"/>
    <xf numFmtId="3" fontId="24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center" vertical="center"/>
    </xf>
    <xf numFmtId="3" fontId="24" fillId="0" borderId="0" xfId="0" applyNumberFormat="1" applyFont="1"/>
    <xf numFmtId="0" fontId="10" fillId="0" borderId="0" xfId="0" applyFont="1"/>
    <xf numFmtId="1" fontId="11" fillId="0" borderId="3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13" fillId="0" borderId="5" xfId="0" applyFont="1" applyBorder="1"/>
    <xf numFmtId="3" fontId="10" fillId="0" borderId="5" xfId="0" applyNumberFormat="1" applyFont="1" applyBorder="1"/>
    <xf numFmtId="3" fontId="10" fillId="0" borderId="6" xfId="0" applyNumberFormat="1" applyFont="1" applyBorder="1"/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2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" fontId="23" fillId="3" borderId="0" xfId="0" applyNumberFormat="1" applyFont="1" applyFill="1" applyAlignment="1">
      <alignment vertical="center"/>
    </xf>
    <xf numFmtId="3" fontId="23" fillId="0" borderId="0" xfId="0" applyNumberFormat="1" applyFont="1"/>
    <xf numFmtId="3" fontId="5" fillId="3" borderId="0" xfId="0" applyNumberFormat="1" applyFont="1" applyFill="1" applyAlignment="1">
      <alignment vertical="center"/>
    </xf>
    <xf numFmtId="0" fontId="10" fillId="0" borderId="2" xfId="0" applyFont="1" applyBorder="1"/>
    <xf numFmtId="0" fontId="10" fillId="0" borderId="3" xfId="0" applyFont="1" applyBorder="1"/>
    <xf numFmtId="0" fontId="13" fillId="0" borderId="3" xfId="0" applyFont="1" applyBorder="1"/>
    <xf numFmtId="1" fontId="10" fillId="0" borderId="3" xfId="0" applyNumberFormat="1" applyFont="1" applyBorder="1"/>
    <xf numFmtId="3" fontId="10" fillId="2" borderId="5" xfId="0" applyNumberFormat="1" applyFont="1" applyFill="1" applyBorder="1" applyAlignment="1">
      <alignment horizontal="center"/>
    </xf>
    <xf numFmtId="3" fontId="10" fillId="2" borderId="6" xfId="0" applyNumberFormat="1" applyFont="1" applyFill="1" applyBorder="1" applyAlignment="1">
      <alignment horizontal="center"/>
    </xf>
    <xf numFmtId="0" fontId="11" fillId="0" borderId="13" xfId="0" applyFont="1" applyBorder="1"/>
    <xf numFmtId="3" fontId="10" fillId="0" borderId="13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4" fillId="2" borderId="10" xfId="0" applyNumberFormat="1" applyFont="1" applyFill="1" applyBorder="1" applyAlignment="1">
      <alignment horizontal="center"/>
    </xf>
    <xf numFmtId="3" fontId="10" fillId="0" borderId="0" xfId="0" applyNumberFormat="1" applyFont="1"/>
    <xf numFmtId="3" fontId="26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  <xf numFmtId="3" fontId="26" fillId="0" borderId="0" xfId="0" applyNumberFormat="1" applyFont="1" applyAlignment="1">
      <alignment horizontal="right" vertical="center"/>
    </xf>
    <xf numFmtId="0" fontId="10" fillId="0" borderId="7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horizontal="right"/>
    </xf>
    <xf numFmtId="0" fontId="11" fillId="0" borderId="7" xfId="0" applyFont="1" applyBorder="1"/>
    <xf numFmtId="0" fontId="10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right"/>
    </xf>
    <xf numFmtId="0" fontId="11" fillId="0" borderId="7" xfId="0" applyFont="1" applyBorder="1" applyAlignment="1">
      <alignment horizontal="center"/>
    </xf>
  </cellXfs>
  <cellStyles count="4">
    <cellStyle name="Normální" xfId="0" builtinId="0"/>
    <cellStyle name="Normální 2 2 2" xfId="1" xr:uid="{00000000-0005-0000-0000-000006000000}"/>
    <cellStyle name="Normální 2 2 2 2" xfId="2" xr:uid="{00000000-0005-0000-0000-000007000000}"/>
    <cellStyle name="Procenta 2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ECFCB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3:R135"/>
  <sheetViews>
    <sheetView showGridLines="0" tabSelected="1" zoomScaleNormal="100" workbookViewId="0">
      <selection activeCell="G4" sqref="G4"/>
    </sheetView>
  </sheetViews>
  <sheetFormatPr defaultColWidth="8.83203125" defaultRowHeight="12.75"/>
  <cols>
    <col min="1" max="1" width="5.83203125" customWidth="1"/>
    <col min="2" max="2" width="1.6640625" hidden="1" customWidth="1"/>
    <col min="3" max="5" width="4" hidden="1" customWidth="1"/>
    <col min="6" max="6" width="71.1640625" customWidth="1"/>
    <col min="7" max="8" width="14.83203125" style="4" customWidth="1"/>
    <col min="9" max="9" width="15" style="4" customWidth="1"/>
    <col min="10" max="10" width="12.83203125" style="4" customWidth="1"/>
    <col min="11" max="12" width="12.6640625" customWidth="1"/>
    <col min="13" max="14" width="7.83203125" customWidth="1"/>
    <col min="15" max="18" width="9.33203125" style="5" customWidth="1"/>
  </cols>
  <sheetData>
    <row r="3" spans="1:18" s="11" customFormat="1" ht="15.75" customHeight="1">
      <c r="A3" s="6" t="s">
        <v>0</v>
      </c>
      <c r="B3" s="7"/>
      <c r="C3" s="7"/>
      <c r="D3" s="7"/>
      <c r="E3" s="7"/>
      <c r="F3" s="7"/>
      <c r="G3" s="8"/>
      <c r="H3" s="9"/>
      <c r="I3" s="10"/>
      <c r="J3" s="9"/>
      <c r="O3" s="12"/>
      <c r="P3" s="12"/>
      <c r="Q3" s="12"/>
      <c r="R3" s="12"/>
    </row>
    <row r="4" spans="1:18" s="11" customFormat="1" ht="17.25" customHeight="1">
      <c r="A4" s="13" t="s">
        <v>1</v>
      </c>
      <c r="B4" s="7"/>
      <c r="C4" s="7"/>
      <c r="D4" s="7"/>
      <c r="E4" s="7"/>
      <c r="F4" s="7"/>
      <c r="G4" s="8"/>
      <c r="H4" s="9"/>
      <c r="I4" s="10"/>
      <c r="J4" s="9"/>
      <c r="O4" s="12"/>
      <c r="P4" s="12"/>
      <c r="Q4" s="12"/>
      <c r="R4" s="12"/>
    </row>
    <row r="5" spans="1:18" ht="13.5" customHeight="1">
      <c r="A5" s="14" t="s">
        <v>2</v>
      </c>
      <c r="B5" s="7"/>
      <c r="C5" s="7"/>
      <c r="D5" s="7"/>
      <c r="E5" s="7"/>
      <c r="F5" s="7"/>
      <c r="G5" s="15"/>
      <c r="H5" s="10"/>
      <c r="I5" s="10"/>
      <c r="J5" s="10"/>
    </row>
    <row r="6" spans="1:18" ht="12" customHeight="1">
      <c r="A6" s="14" t="s">
        <v>3</v>
      </c>
      <c r="B6" s="7"/>
      <c r="C6" s="7"/>
      <c r="D6" s="7"/>
      <c r="E6" s="7"/>
      <c r="F6" s="7"/>
      <c r="G6" s="10"/>
      <c r="H6" s="10"/>
      <c r="I6" s="10"/>
      <c r="J6" s="10"/>
    </row>
    <row r="7" spans="1:18" ht="11.25" customHeight="1">
      <c r="A7" s="16"/>
      <c r="B7" s="16"/>
      <c r="C7" s="16"/>
      <c r="D7" s="16"/>
      <c r="E7" s="16"/>
      <c r="F7" s="16"/>
      <c r="G7" s="10"/>
      <c r="H7" s="10"/>
      <c r="I7" s="10"/>
      <c r="J7" s="10"/>
    </row>
    <row r="8" spans="1:18" ht="35.25" customHeight="1">
      <c r="A8" s="104" t="s">
        <v>4</v>
      </c>
      <c r="B8" s="104"/>
      <c r="C8" s="104"/>
      <c r="D8" s="104"/>
      <c r="E8" s="104"/>
      <c r="F8" s="104"/>
      <c r="G8" s="17" t="s">
        <v>5</v>
      </c>
      <c r="H8" s="17" t="s">
        <v>5</v>
      </c>
      <c r="I8" s="17" t="s">
        <v>5</v>
      </c>
      <c r="J8" s="18" t="s">
        <v>6</v>
      </c>
      <c r="K8" s="19"/>
      <c r="L8" s="19"/>
    </row>
    <row r="9" spans="1:18">
      <c r="A9" s="104"/>
      <c r="B9" s="104"/>
      <c r="C9" s="104"/>
      <c r="D9" s="104"/>
      <c r="E9" s="104"/>
      <c r="F9" s="104"/>
      <c r="G9" s="20" t="s">
        <v>7</v>
      </c>
      <c r="H9" s="20" t="s">
        <v>8</v>
      </c>
      <c r="I9" s="20" t="s">
        <v>9</v>
      </c>
      <c r="J9" s="21" t="s">
        <v>9</v>
      </c>
      <c r="K9" s="22"/>
      <c r="L9" s="22"/>
    </row>
    <row r="10" spans="1:18" ht="12" customHeight="1">
      <c r="A10" s="23" t="s">
        <v>10</v>
      </c>
      <c r="B10" s="24"/>
      <c r="C10" s="24"/>
      <c r="D10" s="24"/>
      <c r="E10" s="24"/>
      <c r="F10" s="24"/>
      <c r="G10" s="25"/>
      <c r="H10" s="25"/>
      <c r="I10" s="25"/>
      <c r="J10" s="26"/>
    </row>
    <row r="11" spans="1:18" ht="12" customHeight="1">
      <c r="A11" s="1" t="s">
        <v>11</v>
      </c>
      <c r="B11" s="27" t="s">
        <v>12</v>
      </c>
      <c r="C11" s="27" t="s">
        <v>12</v>
      </c>
      <c r="D11" s="27" t="s">
        <v>12</v>
      </c>
      <c r="E11" s="27" t="s">
        <v>12</v>
      </c>
      <c r="F11" s="24"/>
      <c r="G11" s="25"/>
      <c r="H11" s="25"/>
      <c r="I11" s="25"/>
      <c r="J11" s="26"/>
    </row>
    <row r="12" spans="1:18" ht="12" customHeight="1">
      <c r="A12" s="103"/>
      <c r="B12" s="103"/>
      <c r="C12" s="103"/>
      <c r="D12" s="103"/>
      <c r="E12" s="103"/>
      <c r="F12" s="28" t="s">
        <v>13</v>
      </c>
      <c r="G12" s="20">
        <v>5038707</v>
      </c>
      <c r="H12" s="20"/>
      <c r="I12" s="20"/>
      <c r="J12" s="29"/>
    </row>
    <row r="13" spans="1:18" ht="12" customHeight="1">
      <c r="A13" s="103"/>
      <c r="B13" s="103"/>
      <c r="C13" s="103"/>
      <c r="D13" s="103"/>
      <c r="E13" s="103"/>
      <c r="F13" s="28" t="s">
        <v>14</v>
      </c>
      <c r="G13" s="20">
        <v>1629626</v>
      </c>
      <c r="H13" s="20">
        <f>G12-G13</f>
        <v>3409081</v>
      </c>
      <c r="I13" s="20"/>
      <c r="J13" s="29"/>
    </row>
    <row r="14" spans="1:18" ht="12" customHeight="1">
      <c r="A14" s="103"/>
      <c r="B14" s="103"/>
      <c r="C14" s="103"/>
      <c r="D14" s="103"/>
      <c r="E14" s="103"/>
      <c r="F14" s="28" t="s">
        <v>15</v>
      </c>
      <c r="G14" s="20">
        <v>196800</v>
      </c>
      <c r="H14" s="20"/>
      <c r="I14" s="20"/>
      <c r="J14" s="29"/>
    </row>
    <row r="15" spans="1:18" ht="12" customHeight="1">
      <c r="A15" s="103"/>
      <c r="B15" s="103"/>
      <c r="C15" s="103"/>
      <c r="D15" s="103"/>
      <c r="E15" s="103"/>
      <c r="F15" s="28" t="s">
        <v>16</v>
      </c>
      <c r="G15" s="30">
        <v>-15845</v>
      </c>
      <c r="H15" s="30">
        <f>G14-G15</f>
        <v>212645</v>
      </c>
      <c r="I15" s="30">
        <f>H13-H15</f>
        <v>3196436</v>
      </c>
      <c r="J15" s="31">
        <v>2509745</v>
      </c>
    </row>
    <row r="16" spans="1:18" ht="12" customHeight="1">
      <c r="A16" s="1" t="s">
        <v>17</v>
      </c>
      <c r="B16" s="24"/>
      <c r="C16" s="24"/>
      <c r="D16" s="24"/>
      <c r="E16" s="24"/>
      <c r="F16" s="24"/>
      <c r="G16" s="30"/>
      <c r="H16" s="30"/>
      <c r="I16" s="30">
        <f>I50</f>
        <v>120244</v>
      </c>
      <c r="J16" s="31">
        <f>J50</f>
        <v>63787</v>
      </c>
    </row>
    <row r="17" spans="1:17" ht="12" customHeight="1">
      <c r="A17" s="1" t="s">
        <v>18</v>
      </c>
      <c r="B17" s="24"/>
      <c r="C17" s="24"/>
      <c r="D17" s="24"/>
      <c r="E17" s="24"/>
      <c r="F17" s="24"/>
      <c r="G17" s="30"/>
      <c r="H17" s="30"/>
      <c r="I17" s="30">
        <v>176046</v>
      </c>
      <c r="J17" s="31">
        <v>122993</v>
      </c>
    </row>
    <row r="18" spans="1:17" ht="12" customHeight="1">
      <c r="A18" s="1" t="s">
        <v>19</v>
      </c>
      <c r="B18" s="24"/>
      <c r="C18" s="24"/>
      <c r="D18" s="24"/>
      <c r="E18" s="24"/>
      <c r="F18" s="24"/>
      <c r="G18" s="20"/>
      <c r="H18" s="20"/>
      <c r="I18" s="20"/>
      <c r="J18" s="29"/>
    </row>
    <row r="19" spans="1:17" ht="12" customHeight="1">
      <c r="A19" s="103"/>
      <c r="B19" s="103"/>
      <c r="C19" s="103"/>
      <c r="D19" s="103"/>
      <c r="E19" s="103"/>
      <c r="F19" s="28" t="s">
        <v>20</v>
      </c>
      <c r="G19" s="20"/>
      <c r="H19" s="20"/>
      <c r="I19" s="20"/>
      <c r="J19" s="29"/>
    </row>
    <row r="20" spans="1:17" ht="12" customHeight="1">
      <c r="A20" s="103"/>
      <c r="B20" s="103"/>
      <c r="C20" s="103"/>
      <c r="D20" s="103"/>
      <c r="E20" s="103"/>
      <c r="F20" s="28" t="s">
        <v>21</v>
      </c>
      <c r="G20" s="20">
        <v>3221971</v>
      </c>
      <c r="H20" s="20"/>
      <c r="I20" s="20"/>
      <c r="J20" s="29"/>
    </row>
    <row r="21" spans="1:17" ht="12" customHeight="1">
      <c r="A21" s="103"/>
      <c r="B21" s="103"/>
      <c r="C21" s="103"/>
      <c r="D21" s="103"/>
      <c r="E21" s="103"/>
      <c r="F21" s="28" t="s">
        <v>22</v>
      </c>
      <c r="G21" s="20">
        <v>1395374</v>
      </c>
      <c r="H21" s="20">
        <f>G20-G21</f>
        <v>1826597</v>
      </c>
      <c r="I21" s="20"/>
      <c r="J21" s="29"/>
    </row>
    <row r="22" spans="1:17" ht="12" customHeight="1">
      <c r="A22" s="103"/>
      <c r="B22" s="103"/>
      <c r="C22" s="103"/>
      <c r="D22" s="103"/>
      <c r="E22" s="103"/>
      <c r="F22" s="28" t="s">
        <v>23</v>
      </c>
      <c r="G22" s="20"/>
      <c r="H22" s="20"/>
      <c r="I22" s="20"/>
      <c r="J22" s="29"/>
    </row>
    <row r="23" spans="1:17" ht="12" customHeight="1">
      <c r="A23" s="103"/>
      <c r="B23" s="103"/>
      <c r="C23" s="103"/>
      <c r="D23" s="103"/>
      <c r="E23" s="103"/>
      <c r="F23" s="28" t="s">
        <v>21</v>
      </c>
      <c r="G23" s="20">
        <v>-146202</v>
      </c>
      <c r="H23" s="20"/>
      <c r="I23" s="20"/>
      <c r="J23" s="29"/>
    </row>
    <row r="24" spans="1:17" ht="12" customHeight="1">
      <c r="A24" s="103"/>
      <c r="B24" s="103"/>
      <c r="C24" s="103"/>
      <c r="D24" s="103"/>
      <c r="E24" s="103"/>
      <c r="F24" s="28" t="s">
        <v>22</v>
      </c>
      <c r="G24" s="30">
        <v>-174155</v>
      </c>
      <c r="H24" s="30">
        <f>G23-G24</f>
        <v>27953</v>
      </c>
      <c r="I24" s="30">
        <f>H21+H24</f>
        <v>1854550</v>
      </c>
      <c r="J24" s="31">
        <v>1485774</v>
      </c>
      <c r="L24" s="4"/>
    </row>
    <row r="25" spans="1:17">
      <c r="A25" s="1" t="s">
        <v>24</v>
      </c>
      <c r="B25" s="24"/>
      <c r="C25" s="24"/>
      <c r="D25" s="24"/>
      <c r="E25" s="24"/>
      <c r="F25" s="24"/>
      <c r="G25" s="30"/>
      <c r="H25" s="30"/>
      <c r="I25" s="30">
        <v>75437</v>
      </c>
      <c r="J25" s="31">
        <v>0</v>
      </c>
    </row>
    <row r="26" spans="1:17" ht="12" customHeight="1">
      <c r="A26" s="1" t="s">
        <v>25</v>
      </c>
      <c r="B26" s="24"/>
      <c r="C26" s="24"/>
      <c r="D26" s="24"/>
      <c r="E26" s="24"/>
      <c r="F26" s="24"/>
      <c r="G26" s="30"/>
      <c r="H26" s="30"/>
      <c r="I26" s="30">
        <v>13817</v>
      </c>
      <c r="J26" s="31">
        <v>13105</v>
      </c>
    </row>
    <row r="27" spans="1:17" ht="12" customHeight="1">
      <c r="A27" s="1" t="s">
        <v>26</v>
      </c>
      <c r="B27" s="24"/>
      <c r="C27" s="24"/>
      <c r="D27" s="24"/>
      <c r="E27" s="24"/>
      <c r="F27" s="24"/>
      <c r="G27" s="20"/>
      <c r="H27" s="20"/>
      <c r="I27" s="20"/>
      <c r="J27" s="29"/>
    </row>
    <row r="28" spans="1:17" ht="12" customHeight="1">
      <c r="A28" s="103"/>
      <c r="B28" s="103"/>
      <c r="C28" s="103"/>
      <c r="D28" s="103"/>
      <c r="E28" s="103"/>
      <c r="F28" s="28" t="s">
        <v>27</v>
      </c>
      <c r="G28" s="20"/>
      <c r="H28" s="20">
        <v>803560</v>
      </c>
      <c r="I28" s="20"/>
      <c r="J28" s="29"/>
    </row>
    <row r="29" spans="1:17" ht="12" customHeight="1">
      <c r="A29" s="103"/>
      <c r="B29" s="103"/>
      <c r="C29" s="103"/>
      <c r="D29" s="103"/>
      <c r="E29" s="103"/>
      <c r="F29" s="28" t="s">
        <v>28</v>
      </c>
      <c r="G29" s="20"/>
      <c r="H29" s="20">
        <v>-63289</v>
      </c>
      <c r="I29" s="20"/>
      <c r="J29" s="29"/>
    </row>
    <row r="30" spans="1:17" ht="12" customHeight="1">
      <c r="A30" s="103"/>
      <c r="B30" s="103"/>
      <c r="C30" s="103"/>
      <c r="D30" s="103"/>
      <c r="E30" s="103"/>
      <c r="F30" s="28" t="s">
        <v>29</v>
      </c>
      <c r="G30" s="20"/>
      <c r="H30" s="20">
        <v>800669</v>
      </c>
      <c r="I30" s="20"/>
      <c r="J30" s="29"/>
      <c r="Q30" s="32"/>
    </row>
    <row r="31" spans="1:17" ht="12" customHeight="1">
      <c r="A31" s="103"/>
      <c r="B31" s="103"/>
      <c r="C31" s="103"/>
      <c r="D31" s="103"/>
      <c r="E31" s="103"/>
      <c r="F31" s="28" t="s">
        <v>30</v>
      </c>
      <c r="G31" s="30"/>
      <c r="H31" s="30">
        <v>389585</v>
      </c>
      <c r="I31" s="30">
        <f>H28+H29+H30-H31</f>
        <v>1151355</v>
      </c>
      <c r="J31" s="31">
        <v>861797</v>
      </c>
    </row>
    <row r="32" spans="1:17" ht="12" customHeight="1">
      <c r="A32" s="1" t="s">
        <v>31</v>
      </c>
      <c r="B32" s="24"/>
      <c r="C32" s="24"/>
      <c r="D32" s="24"/>
      <c r="E32" s="24"/>
      <c r="F32" s="24"/>
      <c r="G32" s="30"/>
      <c r="H32" s="30"/>
      <c r="I32" s="30">
        <v>164098</v>
      </c>
      <c r="J32" s="31">
        <v>110881</v>
      </c>
    </row>
    <row r="33" spans="1:10" ht="12" customHeight="1">
      <c r="A33" s="1" t="s">
        <v>32</v>
      </c>
      <c r="B33" s="24"/>
      <c r="C33" s="24"/>
      <c r="D33" s="24"/>
      <c r="E33" s="24"/>
      <c r="F33" s="24"/>
      <c r="G33" s="30"/>
      <c r="H33" s="30"/>
      <c r="I33" s="30">
        <v>0</v>
      </c>
      <c r="J33" s="31">
        <v>0</v>
      </c>
    </row>
    <row r="34" spans="1:10" ht="12" customHeight="1">
      <c r="A34" s="1" t="s">
        <v>33</v>
      </c>
      <c r="B34" s="24"/>
      <c r="C34" s="24"/>
      <c r="D34" s="24"/>
      <c r="E34" s="24"/>
      <c r="F34" s="24"/>
      <c r="G34" s="30"/>
      <c r="H34" s="30"/>
      <c r="I34" s="30">
        <f>I15+I16+I17-I24-I25-I31-I32-I26</f>
        <v>233469</v>
      </c>
      <c r="J34" s="31">
        <f>J15+J16+J17-J24-J25-J31-J32-J26</f>
        <v>224968</v>
      </c>
    </row>
    <row r="35" spans="1:10" ht="12" customHeight="1">
      <c r="A35" s="23" t="s">
        <v>34</v>
      </c>
      <c r="B35" s="24"/>
      <c r="C35" s="24"/>
      <c r="D35" s="24"/>
      <c r="E35" s="24"/>
      <c r="F35" s="24"/>
      <c r="G35" s="25"/>
      <c r="H35" s="25"/>
      <c r="I35" s="25"/>
      <c r="J35" s="26"/>
    </row>
    <row r="36" spans="1:10" ht="12" customHeight="1">
      <c r="A36" s="1" t="s">
        <v>35</v>
      </c>
      <c r="B36" s="24"/>
      <c r="C36" s="24"/>
      <c r="D36" s="24"/>
      <c r="E36" s="24"/>
      <c r="F36" s="24"/>
      <c r="G36" s="30"/>
      <c r="H36" s="30"/>
      <c r="I36" s="30">
        <f>I34</f>
        <v>233469</v>
      </c>
      <c r="J36" s="31">
        <f>J34</f>
        <v>224968</v>
      </c>
    </row>
    <row r="37" spans="1:10" ht="12" customHeight="1">
      <c r="A37" s="1" t="s">
        <v>36</v>
      </c>
      <c r="B37" s="24"/>
      <c r="C37" s="24"/>
      <c r="D37" s="24"/>
      <c r="E37" s="24"/>
      <c r="F37" s="24"/>
      <c r="G37" s="30"/>
      <c r="H37" s="30"/>
      <c r="I37" s="30">
        <v>0</v>
      </c>
      <c r="J37" s="31">
        <v>0</v>
      </c>
    </row>
    <row r="38" spans="1:10" ht="12" customHeight="1">
      <c r="A38" s="1" t="s">
        <v>37</v>
      </c>
      <c r="B38" s="27" t="s">
        <v>12</v>
      </c>
      <c r="C38" s="27" t="s">
        <v>12</v>
      </c>
      <c r="D38" s="27" t="s">
        <v>12</v>
      </c>
      <c r="E38" s="27" t="s">
        <v>12</v>
      </c>
      <c r="F38" s="24"/>
      <c r="G38" s="25"/>
      <c r="H38" s="25"/>
      <c r="I38" s="25"/>
      <c r="J38" s="26"/>
    </row>
    <row r="39" spans="1:10" ht="12" customHeight="1">
      <c r="A39" s="103"/>
      <c r="B39" s="103"/>
      <c r="C39" s="103"/>
      <c r="D39" s="103"/>
      <c r="E39" s="103"/>
      <c r="F39" s="28" t="s">
        <v>38</v>
      </c>
      <c r="G39" s="20"/>
      <c r="H39" s="20"/>
      <c r="I39" s="20"/>
      <c r="J39" s="29"/>
    </row>
    <row r="40" spans="1:10" ht="22.5" customHeight="1">
      <c r="A40" s="103"/>
      <c r="B40" s="103"/>
      <c r="C40" s="103"/>
      <c r="D40" s="103"/>
      <c r="E40" s="103"/>
      <c r="F40" s="33" t="s">
        <v>39</v>
      </c>
      <c r="G40" s="20"/>
      <c r="H40" s="20"/>
      <c r="I40" s="20"/>
      <c r="J40" s="29"/>
    </row>
    <row r="41" spans="1:10" ht="12" customHeight="1">
      <c r="A41" s="103"/>
      <c r="B41" s="103"/>
      <c r="C41" s="103"/>
      <c r="D41" s="103"/>
      <c r="E41" s="103"/>
      <c r="F41" s="28" t="s">
        <v>40</v>
      </c>
      <c r="G41" s="20"/>
      <c r="H41" s="20"/>
      <c r="I41" s="20"/>
      <c r="J41" s="29"/>
    </row>
    <row r="42" spans="1:10" ht="12" customHeight="1">
      <c r="A42" s="103"/>
      <c r="B42" s="103"/>
      <c r="C42" s="103"/>
      <c r="D42" s="103"/>
      <c r="E42" s="103"/>
      <c r="F42" s="28" t="s">
        <v>41</v>
      </c>
      <c r="G42" s="20">
        <v>63895</v>
      </c>
      <c r="H42" s="20">
        <v>63895</v>
      </c>
      <c r="I42" s="20"/>
      <c r="J42" s="29"/>
    </row>
    <row r="43" spans="1:10" ht="12" customHeight="1">
      <c r="A43" s="103"/>
      <c r="B43" s="103"/>
      <c r="C43" s="103"/>
      <c r="D43" s="103"/>
      <c r="E43" s="103"/>
      <c r="F43" s="28" t="s">
        <v>42</v>
      </c>
      <c r="G43" s="20"/>
      <c r="H43" s="20">
        <v>6329</v>
      </c>
      <c r="I43" s="20"/>
      <c r="J43" s="29"/>
    </row>
    <row r="44" spans="1:10" ht="12" customHeight="1">
      <c r="A44" s="103"/>
      <c r="B44" s="103"/>
      <c r="C44" s="103"/>
      <c r="D44" s="103"/>
      <c r="E44" s="103"/>
      <c r="F44" s="28" t="s">
        <v>43</v>
      </c>
      <c r="G44" s="30"/>
      <c r="H44" s="30">
        <v>1117300</v>
      </c>
      <c r="I44" s="30">
        <f>SUM(H42:H44)</f>
        <v>1187524</v>
      </c>
      <c r="J44" s="31">
        <v>147275</v>
      </c>
    </row>
    <row r="45" spans="1:10" ht="16.5" customHeight="1">
      <c r="A45" s="1" t="s">
        <v>44</v>
      </c>
      <c r="B45" s="24"/>
      <c r="C45" s="24"/>
      <c r="D45" s="24"/>
      <c r="E45" s="24"/>
      <c r="F45" s="24"/>
      <c r="G45" s="30"/>
      <c r="H45" s="30"/>
      <c r="I45" s="30">
        <v>0</v>
      </c>
      <c r="J45" s="31">
        <v>0</v>
      </c>
    </row>
    <row r="46" spans="1:10" ht="12" customHeight="1">
      <c r="A46" s="1" t="s">
        <v>45</v>
      </c>
      <c r="B46" s="27" t="s">
        <v>12</v>
      </c>
      <c r="C46" s="27" t="s">
        <v>12</v>
      </c>
      <c r="D46" s="27" t="s">
        <v>12</v>
      </c>
      <c r="E46" s="27" t="s">
        <v>12</v>
      </c>
      <c r="F46" s="24"/>
      <c r="G46" s="25"/>
      <c r="H46" s="25"/>
      <c r="I46" s="25"/>
      <c r="J46" s="26"/>
    </row>
    <row r="47" spans="1:10" ht="12" customHeight="1">
      <c r="A47" s="103"/>
      <c r="B47" s="103"/>
      <c r="C47" s="103"/>
      <c r="D47" s="103"/>
      <c r="E47" s="103"/>
      <c r="F47" s="28" t="s">
        <v>46</v>
      </c>
      <c r="G47" s="20"/>
      <c r="H47" s="20">
        <v>3663</v>
      </c>
      <c r="I47" s="20"/>
      <c r="J47" s="29"/>
    </row>
    <row r="48" spans="1:10" ht="12" customHeight="1">
      <c r="A48" s="103"/>
      <c r="B48" s="103"/>
      <c r="C48" s="103"/>
      <c r="D48" s="103"/>
      <c r="E48" s="103"/>
      <c r="F48" s="28" t="s">
        <v>47</v>
      </c>
      <c r="G48" s="20"/>
      <c r="H48" s="20">
        <v>1052</v>
      </c>
      <c r="I48" s="20"/>
      <c r="J48" s="29"/>
    </row>
    <row r="49" spans="1:12" ht="12" customHeight="1">
      <c r="A49" s="103"/>
      <c r="B49" s="103"/>
      <c r="C49" s="103"/>
      <c r="D49" s="103"/>
      <c r="E49" s="103"/>
      <c r="F49" s="28" t="s">
        <v>48</v>
      </c>
      <c r="G49" s="30"/>
      <c r="H49" s="30">
        <v>1062565</v>
      </c>
      <c r="I49" s="30">
        <f>SUM(H47:H49)</f>
        <v>1067280</v>
      </c>
      <c r="J49" s="31">
        <v>83488</v>
      </c>
    </row>
    <row r="50" spans="1:12" ht="12" customHeight="1">
      <c r="A50" s="1" t="s">
        <v>49</v>
      </c>
      <c r="B50" s="24"/>
      <c r="C50" s="24"/>
      <c r="D50" s="24"/>
      <c r="E50" s="24"/>
      <c r="F50" s="24"/>
      <c r="G50" s="30"/>
      <c r="H50" s="30"/>
      <c r="I50" s="30">
        <f>I44-I49</f>
        <v>120244</v>
      </c>
      <c r="J50" s="31">
        <v>63787</v>
      </c>
    </row>
    <row r="51" spans="1:12" ht="12" customHeight="1">
      <c r="A51" s="1" t="s">
        <v>50</v>
      </c>
      <c r="B51" s="24"/>
      <c r="C51" s="24"/>
      <c r="D51" s="24"/>
      <c r="E51" s="24"/>
      <c r="F51" s="24"/>
      <c r="G51" s="30"/>
      <c r="H51" s="30"/>
      <c r="I51" s="30">
        <v>15022</v>
      </c>
      <c r="J51" s="31">
        <v>12483</v>
      </c>
    </row>
    <row r="52" spans="1:12" ht="12" customHeight="1">
      <c r="A52" s="1" t="s">
        <v>51</v>
      </c>
      <c r="B52" s="24"/>
      <c r="C52" s="24"/>
      <c r="D52" s="24"/>
      <c r="E52" s="24"/>
      <c r="F52" s="24"/>
      <c r="G52" s="30"/>
      <c r="H52" s="30"/>
      <c r="I52" s="30">
        <v>14047</v>
      </c>
      <c r="J52" s="31">
        <v>10084</v>
      </c>
    </row>
    <row r="53" spans="1:12" ht="12" customHeight="1">
      <c r="A53" s="34" t="s">
        <v>52</v>
      </c>
      <c r="B53" s="35"/>
      <c r="C53" s="35"/>
      <c r="D53" s="35"/>
      <c r="E53" s="35"/>
      <c r="F53" s="35"/>
      <c r="G53" s="36"/>
      <c r="H53" s="36"/>
      <c r="I53" s="37">
        <f>I55+I54</f>
        <v>234444</v>
      </c>
      <c r="J53" s="38">
        <f>J55+J54</f>
        <v>227367</v>
      </c>
    </row>
    <row r="54" spans="1:12" ht="12" customHeight="1">
      <c r="A54" s="1" t="s">
        <v>53</v>
      </c>
      <c r="B54" s="24"/>
      <c r="C54" s="24"/>
      <c r="D54" s="24"/>
      <c r="E54" s="24"/>
      <c r="F54" s="24"/>
      <c r="G54" s="30"/>
      <c r="H54" s="30"/>
      <c r="I54" s="30">
        <v>18790</v>
      </c>
      <c r="J54" s="31">
        <v>51827</v>
      </c>
      <c r="K54" s="4"/>
      <c r="L54" s="4"/>
    </row>
    <row r="55" spans="1:12" ht="12" customHeight="1">
      <c r="A55" s="1" t="s">
        <v>54</v>
      </c>
      <c r="B55" s="24"/>
      <c r="C55" s="24"/>
      <c r="D55" s="24"/>
      <c r="E55" s="24"/>
      <c r="F55" s="24"/>
      <c r="G55" s="30"/>
      <c r="H55" s="30"/>
      <c r="I55" s="30">
        <f>I36+I44-I49-I50+I51-I52-I54</f>
        <v>215654</v>
      </c>
      <c r="J55" s="31">
        <f>J36+J44-J49-J50+J51-J52-J54</f>
        <v>175540</v>
      </c>
    </row>
    <row r="56" spans="1:12" ht="12" customHeight="1">
      <c r="A56" s="1" t="s">
        <v>55</v>
      </c>
      <c r="B56" s="24"/>
      <c r="C56" s="24"/>
      <c r="D56" s="24"/>
      <c r="E56" s="24"/>
      <c r="F56" s="24"/>
      <c r="G56" s="30"/>
      <c r="H56" s="30"/>
      <c r="I56" s="30">
        <v>0</v>
      </c>
      <c r="J56" s="31">
        <v>0</v>
      </c>
    </row>
    <row r="57" spans="1:12" ht="12" customHeight="1">
      <c r="A57" s="1" t="s">
        <v>56</v>
      </c>
      <c r="B57" s="24"/>
      <c r="C57" s="24"/>
      <c r="D57" s="24"/>
      <c r="E57" s="24"/>
      <c r="F57" s="24"/>
      <c r="G57" s="30"/>
      <c r="H57" s="30"/>
      <c r="I57" s="30">
        <v>0</v>
      </c>
      <c r="J57" s="31">
        <v>0</v>
      </c>
    </row>
    <row r="58" spans="1:12" ht="12" customHeight="1">
      <c r="A58" s="1" t="s">
        <v>57</v>
      </c>
      <c r="B58" s="24"/>
      <c r="C58" s="24"/>
      <c r="D58" s="24"/>
      <c r="E58" s="24"/>
      <c r="F58" s="24"/>
      <c r="G58" s="30"/>
      <c r="H58" s="30"/>
      <c r="I58" s="30">
        <v>0</v>
      </c>
      <c r="J58" s="31">
        <v>0</v>
      </c>
    </row>
    <row r="59" spans="1:12" ht="12" customHeight="1">
      <c r="A59" s="1" t="s">
        <v>58</v>
      </c>
      <c r="B59" s="24"/>
      <c r="C59" s="24"/>
      <c r="D59" s="24"/>
      <c r="E59" s="24"/>
      <c r="F59" s="24"/>
      <c r="G59" s="30"/>
      <c r="H59" s="30"/>
      <c r="I59" s="30">
        <v>0</v>
      </c>
      <c r="J59" s="31">
        <v>0</v>
      </c>
    </row>
    <row r="60" spans="1:12" ht="12" customHeight="1">
      <c r="A60" s="1" t="s">
        <v>59</v>
      </c>
      <c r="B60" s="24"/>
      <c r="C60" s="24"/>
      <c r="D60" s="24"/>
      <c r="E60" s="24"/>
      <c r="F60" s="24"/>
      <c r="G60" s="30"/>
      <c r="H60" s="30"/>
      <c r="I60" s="30">
        <v>5</v>
      </c>
      <c r="J60" s="31">
        <v>0</v>
      </c>
    </row>
    <row r="61" spans="1:12" ht="12" customHeight="1">
      <c r="A61" s="39" t="s">
        <v>60</v>
      </c>
      <c r="B61" s="40"/>
      <c r="C61" s="40"/>
      <c r="D61" s="40"/>
      <c r="E61" s="40"/>
      <c r="F61" s="40"/>
      <c r="G61" s="41"/>
      <c r="H61" s="41"/>
      <c r="I61" s="41">
        <f>I55-I60</f>
        <v>215649</v>
      </c>
      <c r="J61" s="42">
        <f>J55-J60</f>
        <v>175540</v>
      </c>
    </row>
    <row r="62" spans="1:12">
      <c r="A62" s="43"/>
      <c r="B62" s="44"/>
      <c r="C62" s="43"/>
      <c r="D62" s="43"/>
      <c r="E62" s="45"/>
      <c r="F62" s="46"/>
    </row>
    <row r="63" spans="1:12">
      <c r="A63" s="43"/>
      <c r="B63" s="44"/>
      <c r="C63" s="43"/>
      <c r="D63" s="43"/>
      <c r="E63" s="45"/>
      <c r="F63" s="46"/>
    </row>
    <row r="64" spans="1:12">
      <c r="A64" s="43"/>
      <c r="B64" s="44"/>
      <c r="C64" s="43"/>
      <c r="D64" s="47"/>
      <c r="E64" s="45"/>
      <c r="F64" s="46"/>
    </row>
    <row r="65" spans="1:6">
      <c r="A65" s="43"/>
      <c r="B65" s="44"/>
      <c r="C65" s="44"/>
      <c r="D65" s="44"/>
      <c r="E65" s="45"/>
      <c r="F65" s="46"/>
    </row>
    <row r="66" spans="1:6">
      <c r="A66" s="43"/>
      <c r="B66" s="44"/>
      <c r="C66" s="44"/>
      <c r="D66" s="44"/>
      <c r="E66" s="45"/>
      <c r="F66" s="46"/>
    </row>
    <row r="67" spans="1:6">
      <c r="A67" s="43"/>
      <c r="B67" s="44"/>
      <c r="C67" s="43"/>
      <c r="D67" s="47"/>
      <c r="E67" s="45"/>
      <c r="F67" s="46"/>
    </row>
    <row r="68" spans="1:6">
      <c r="A68" s="43"/>
      <c r="B68" s="44"/>
      <c r="C68" s="43"/>
      <c r="D68" s="47"/>
      <c r="E68" s="45"/>
      <c r="F68" s="46"/>
    </row>
    <row r="69" spans="1:6">
      <c r="A69" s="43"/>
      <c r="B69" s="44"/>
      <c r="C69" s="43"/>
      <c r="D69" s="47"/>
      <c r="E69" s="45"/>
      <c r="F69" s="46"/>
    </row>
    <row r="70" spans="1:6">
      <c r="A70" s="43"/>
      <c r="B70" s="44"/>
      <c r="C70" s="43"/>
      <c r="D70" s="43"/>
      <c r="E70" s="45"/>
      <c r="F70" s="46"/>
    </row>
    <row r="71" spans="1:6">
      <c r="A71" s="43"/>
      <c r="B71" s="44"/>
      <c r="C71" s="44"/>
      <c r="D71" s="44"/>
      <c r="E71" s="45"/>
      <c r="F71" s="46"/>
    </row>
    <row r="72" spans="1:6">
      <c r="A72" s="43"/>
      <c r="B72" s="44"/>
      <c r="C72" s="44"/>
      <c r="D72" s="44"/>
      <c r="E72" s="45"/>
      <c r="F72" s="46"/>
    </row>
    <row r="73" spans="1:6">
      <c r="A73" s="43"/>
      <c r="B73" s="44"/>
      <c r="C73" s="44"/>
      <c r="D73" s="44"/>
      <c r="E73" s="45"/>
      <c r="F73" s="46"/>
    </row>
    <row r="74" spans="1:6">
      <c r="A74" s="43"/>
      <c r="B74" s="44"/>
      <c r="C74" s="44"/>
      <c r="D74" s="44"/>
      <c r="E74" s="45"/>
      <c r="F74" s="46"/>
    </row>
    <row r="75" spans="1:6" ht="18.75" customHeight="1">
      <c r="A75" s="43"/>
      <c r="B75" s="43"/>
      <c r="C75" s="43"/>
      <c r="D75" s="43"/>
      <c r="E75" s="48"/>
      <c r="F75" s="49"/>
    </row>
    <row r="76" spans="1:6" ht="18.75" customHeight="1">
      <c r="A76" s="43"/>
      <c r="C76" s="43"/>
      <c r="D76" s="43"/>
      <c r="E76" s="43"/>
      <c r="F76" s="50"/>
    </row>
    <row r="77" spans="1:6" ht="18.75" customHeight="1">
      <c r="A77" s="43"/>
      <c r="C77" s="43"/>
      <c r="D77" s="43"/>
      <c r="E77" s="43"/>
      <c r="F77" s="50"/>
    </row>
    <row r="78" spans="1:6" ht="18.75" customHeight="1">
      <c r="A78" s="43"/>
      <c r="C78" s="43"/>
      <c r="D78" s="43"/>
      <c r="E78" s="43"/>
      <c r="F78" s="50"/>
    </row>
    <row r="79" spans="1:6" ht="18.75" customHeight="1">
      <c r="A79" s="43"/>
      <c r="C79" s="43"/>
      <c r="D79" s="43"/>
      <c r="E79" s="43"/>
      <c r="F79" s="50"/>
    </row>
    <row r="80" spans="1:6" ht="18.75" customHeight="1">
      <c r="A80" s="43"/>
      <c r="C80" s="43"/>
      <c r="D80" s="43"/>
      <c r="E80" s="43"/>
      <c r="F80" s="50"/>
    </row>
    <row r="81" spans="1:10" ht="18.75" customHeight="1">
      <c r="A81" s="43"/>
      <c r="C81" s="43"/>
      <c r="D81" s="43"/>
      <c r="E81" s="43"/>
      <c r="F81" s="50"/>
    </row>
    <row r="82" spans="1:10" ht="18.75" customHeight="1">
      <c r="A82" s="43"/>
      <c r="C82" s="43"/>
      <c r="D82" s="43"/>
      <c r="E82" s="43"/>
      <c r="F82" s="50"/>
    </row>
    <row r="83" spans="1:10" ht="18.75" customHeight="1">
      <c r="A83" s="43"/>
      <c r="B83" s="43"/>
      <c r="C83" s="43"/>
      <c r="D83" s="43"/>
      <c r="E83" s="48"/>
      <c r="F83" s="49"/>
    </row>
    <row r="84" spans="1:10" ht="18.75" customHeight="1">
      <c r="A84" s="43"/>
      <c r="B84" s="43"/>
      <c r="C84" s="43"/>
      <c r="D84" s="43"/>
      <c r="E84" s="48"/>
      <c r="F84" s="49"/>
    </row>
    <row r="85" spans="1:10" ht="18.75" customHeight="1">
      <c r="A85" s="43"/>
      <c r="C85" s="43"/>
      <c r="D85" s="43"/>
      <c r="E85" s="43"/>
      <c r="F85" s="50"/>
    </row>
    <row r="86" spans="1:10" ht="18.75" customHeight="1">
      <c r="A86" s="43"/>
      <c r="C86" s="43"/>
      <c r="D86" s="43"/>
      <c r="E86" s="43"/>
      <c r="F86" s="50"/>
    </row>
    <row r="87" spans="1:10" ht="18.75" customHeight="1">
      <c r="A87" s="43"/>
      <c r="C87" s="43"/>
      <c r="D87" s="43"/>
      <c r="E87" s="43"/>
      <c r="F87" s="50"/>
    </row>
    <row r="88" spans="1:10" ht="18.75" customHeight="1">
      <c r="C88" s="51"/>
      <c r="D88" s="5"/>
      <c r="E88" s="5"/>
      <c r="F88" s="5"/>
      <c r="G88" s="52"/>
      <c r="H88" s="52"/>
      <c r="I88" s="52"/>
      <c r="J88" s="52"/>
    </row>
    <row r="89" spans="1:10" ht="18.75" customHeight="1">
      <c r="C89" s="53"/>
      <c r="D89" s="5"/>
      <c r="E89" s="5"/>
      <c r="F89" s="5"/>
      <c r="G89" s="52"/>
      <c r="H89" s="52"/>
      <c r="I89" s="52"/>
      <c r="J89" s="52"/>
    </row>
    <row r="90" spans="1:10" ht="18.75" customHeight="1">
      <c r="C90" s="53"/>
      <c r="D90" s="5"/>
      <c r="E90" s="5"/>
      <c r="F90" s="5"/>
      <c r="G90" s="52"/>
      <c r="H90" s="52"/>
      <c r="I90" s="52"/>
      <c r="J90" s="52"/>
    </row>
    <row r="91" spans="1:10" ht="18.75" customHeight="1">
      <c r="C91" s="53"/>
      <c r="D91" s="5"/>
      <c r="E91" s="5"/>
      <c r="F91" s="5"/>
      <c r="G91" s="52"/>
      <c r="H91" s="52"/>
      <c r="I91" s="52"/>
      <c r="J91" s="52"/>
    </row>
    <row r="92" spans="1:10" ht="18.75" customHeight="1">
      <c r="C92" s="51"/>
      <c r="D92" s="5"/>
      <c r="E92" s="5"/>
      <c r="F92" s="5"/>
      <c r="G92" s="52"/>
      <c r="H92" s="52"/>
      <c r="I92" s="52"/>
      <c r="J92" s="52"/>
    </row>
    <row r="93" spans="1:10" ht="18.75" customHeight="1">
      <c r="C93" s="53"/>
      <c r="D93" s="5"/>
      <c r="E93" s="5"/>
      <c r="F93" s="5"/>
      <c r="G93" s="52"/>
      <c r="H93" s="52"/>
      <c r="I93" s="52"/>
      <c r="J93" s="52"/>
    </row>
    <row r="94" spans="1:10" ht="18.75" customHeight="1">
      <c r="C94" s="53"/>
      <c r="D94" s="5"/>
      <c r="E94" s="5"/>
      <c r="F94" s="5"/>
      <c r="G94" s="52"/>
      <c r="H94" s="52"/>
      <c r="I94" s="52"/>
      <c r="J94" s="52"/>
    </row>
    <row r="95" spans="1:10" ht="18.75" customHeight="1">
      <c r="C95" s="53"/>
      <c r="D95" s="5"/>
      <c r="E95" s="5"/>
      <c r="F95" s="5"/>
      <c r="G95" s="52"/>
      <c r="H95" s="52"/>
      <c r="I95" s="52"/>
      <c r="J95" s="52"/>
    </row>
    <row r="96" spans="1:10" ht="18.75" customHeight="1">
      <c r="C96" s="53"/>
      <c r="D96" s="5"/>
      <c r="E96" s="5"/>
      <c r="F96" s="5"/>
      <c r="G96" s="52"/>
      <c r="H96" s="52"/>
      <c r="I96" s="52"/>
      <c r="J96" s="52"/>
    </row>
    <row r="97" spans="3:10" ht="18.75" customHeight="1">
      <c r="C97" s="53"/>
      <c r="D97" s="5"/>
      <c r="E97" s="5"/>
      <c r="F97" s="5"/>
      <c r="G97" s="52"/>
      <c r="H97" s="52"/>
      <c r="I97" s="52"/>
      <c r="J97" s="52"/>
    </row>
    <row r="98" spans="3:10" ht="18.75" customHeight="1">
      <c r="C98" s="53"/>
      <c r="D98" s="5"/>
      <c r="E98" s="5"/>
      <c r="F98" s="5"/>
      <c r="G98" s="52"/>
      <c r="H98" s="52"/>
      <c r="I98" s="52"/>
      <c r="J98" s="52"/>
    </row>
    <row r="99" spans="3:10" ht="18.75" customHeight="1">
      <c r="C99" s="53"/>
      <c r="D99" s="5"/>
      <c r="E99" s="5"/>
      <c r="F99" s="5"/>
      <c r="G99" s="52"/>
      <c r="H99" s="52"/>
      <c r="I99" s="52"/>
      <c r="J99" s="52"/>
    </row>
    <row r="100" spans="3:10">
      <c r="C100" s="53"/>
      <c r="D100" s="5"/>
      <c r="E100" s="5"/>
      <c r="F100" s="5"/>
      <c r="G100" s="52"/>
      <c r="H100" s="52"/>
      <c r="I100" s="52"/>
      <c r="J100" s="52"/>
    </row>
    <row r="101" spans="3:10">
      <c r="C101" s="53"/>
      <c r="D101" s="5"/>
      <c r="E101" s="5"/>
      <c r="F101" s="5"/>
      <c r="G101" s="52"/>
      <c r="H101" s="52"/>
      <c r="I101" s="52"/>
      <c r="J101" s="52"/>
    </row>
    <row r="102" spans="3:10">
      <c r="C102" s="53"/>
      <c r="D102" s="5"/>
      <c r="E102" s="5"/>
      <c r="F102" s="5"/>
      <c r="G102" s="52"/>
      <c r="H102" s="52"/>
      <c r="I102" s="52"/>
      <c r="J102" s="52"/>
    </row>
    <row r="103" spans="3:10">
      <c r="C103" s="53"/>
      <c r="D103" s="5"/>
      <c r="E103" s="5"/>
      <c r="F103" s="5"/>
      <c r="G103" s="52"/>
      <c r="H103" s="52"/>
      <c r="I103" s="52"/>
      <c r="J103" s="52"/>
    </row>
    <row r="104" spans="3:10">
      <c r="C104" s="53"/>
      <c r="D104" s="5"/>
      <c r="E104" s="5"/>
      <c r="F104" s="5"/>
      <c r="G104" s="52"/>
      <c r="H104" s="52"/>
      <c r="I104" s="52"/>
      <c r="J104" s="52"/>
    </row>
    <row r="105" spans="3:10">
      <c r="C105" s="53"/>
      <c r="D105" s="5"/>
      <c r="E105" s="5"/>
      <c r="F105" s="5"/>
      <c r="G105" s="52"/>
      <c r="H105" s="52"/>
      <c r="I105" s="52"/>
      <c r="J105" s="52"/>
    </row>
    <row r="106" spans="3:10">
      <c r="C106" s="53"/>
      <c r="D106" s="5"/>
      <c r="E106" s="5"/>
      <c r="F106" s="5"/>
      <c r="G106" s="52"/>
      <c r="H106" s="52"/>
      <c r="I106" s="52"/>
      <c r="J106" s="52"/>
    </row>
    <row r="107" spans="3:10">
      <c r="C107" s="53"/>
      <c r="D107" s="5"/>
      <c r="E107" s="5"/>
      <c r="F107" s="5"/>
      <c r="G107" s="52"/>
      <c r="H107" s="52"/>
      <c r="I107" s="52"/>
      <c r="J107" s="52"/>
    </row>
    <row r="108" spans="3:10">
      <c r="C108" s="53"/>
      <c r="D108" s="5"/>
      <c r="E108" s="5"/>
      <c r="F108" s="5"/>
      <c r="G108" s="52"/>
      <c r="H108" s="52"/>
      <c r="I108" s="52"/>
      <c r="J108" s="52"/>
    </row>
    <row r="109" spans="3:10">
      <c r="C109" s="53"/>
      <c r="D109" s="5"/>
      <c r="E109" s="5"/>
      <c r="F109" s="5"/>
      <c r="G109" s="52"/>
      <c r="H109" s="52"/>
      <c r="I109" s="52"/>
      <c r="J109" s="52"/>
    </row>
    <row r="110" spans="3:10">
      <c r="C110" s="53"/>
      <c r="D110" s="5"/>
      <c r="E110" s="5"/>
      <c r="F110" s="5"/>
      <c r="G110" s="52"/>
      <c r="H110" s="52"/>
      <c r="I110" s="52"/>
      <c r="J110" s="52"/>
    </row>
    <row r="111" spans="3:10">
      <c r="C111" s="53"/>
      <c r="D111" s="5"/>
      <c r="E111" s="5"/>
      <c r="F111" s="5"/>
      <c r="G111" s="52"/>
      <c r="H111" s="52"/>
      <c r="I111" s="52"/>
      <c r="J111" s="52"/>
    </row>
    <row r="112" spans="3:10">
      <c r="C112" s="53"/>
      <c r="D112" s="5"/>
      <c r="E112" s="5"/>
      <c r="F112" s="5"/>
      <c r="G112" s="52"/>
      <c r="H112" s="52"/>
      <c r="I112" s="52"/>
      <c r="J112" s="52"/>
    </row>
    <row r="113" spans="3:10">
      <c r="C113" s="53"/>
      <c r="D113" s="5"/>
      <c r="E113" s="5"/>
      <c r="F113" s="5"/>
      <c r="G113" s="52"/>
      <c r="H113" s="52"/>
      <c r="I113" s="52"/>
      <c r="J113" s="52"/>
    </row>
    <row r="114" spans="3:10">
      <c r="C114" s="53"/>
      <c r="D114" s="5"/>
      <c r="E114" s="5"/>
      <c r="F114" s="5"/>
      <c r="G114" s="52"/>
      <c r="H114" s="52"/>
      <c r="I114" s="52"/>
      <c r="J114" s="52"/>
    </row>
    <row r="115" spans="3:10">
      <c r="C115" s="53"/>
      <c r="D115" s="5"/>
      <c r="E115" s="5"/>
      <c r="F115" s="5"/>
      <c r="G115" s="52"/>
      <c r="H115" s="52"/>
      <c r="I115" s="52"/>
      <c r="J115" s="52"/>
    </row>
    <row r="116" spans="3:10">
      <c r="C116" s="53"/>
      <c r="D116" s="5"/>
      <c r="E116" s="5"/>
      <c r="F116" s="5"/>
      <c r="G116" s="52"/>
      <c r="H116" s="52"/>
      <c r="I116" s="52"/>
      <c r="J116" s="52"/>
    </row>
    <row r="117" spans="3:10">
      <c r="C117" s="53"/>
      <c r="D117" s="5"/>
      <c r="E117" s="5"/>
      <c r="F117" s="5"/>
      <c r="G117" s="52"/>
      <c r="H117" s="52"/>
      <c r="I117" s="52"/>
      <c r="J117" s="52"/>
    </row>
    <row r="118" spans="3:10">
      <c r="C118" s="53"/>
      <c r="D118" s="5"/>
      <c r="E118" s="5"/>
      <c r="F118" s="5"/>
      <c r="G118" s="52"/>
      <c r="H118" s="52"/>
      <c r="I118" s="52"/>
      <c r="J118" s="52"/>
    </row>
    <row r="119" spans="3:10">
      <c r="C119" s="53"/>
      <c r="D119" s="5"/>
      <c r="E119" s="5"/>
      <c r="F119" s="5"/>
      <c r="G119" s="52"/>
      <c r="H119" s="52"/>
      <c r="I119" s="52"/>
      <c r="J119" s="52"/>
    </row>
    <row r="120" spans="3:10">
      <c r="C120" s="53"/>
      <c r="D120" s="5"/>
      <c r="E120" s="5"/>
      <c r="F120" s="5"/>
      <c r="G120" s="52"/>
      <c r="H120" s="52"/>
      <c r="I120" s="52"/>
      <c r="J120" s="52"/>
    </row>
    <row r="121" spans="3:10">
      <c r="C121" s="53"/>
      <c r="D121" s="5"/>
      <c r="E121" s="5"/>
      <c r="F121" s="5"/>
      <c r="G121" s="52"/>
      <c r="H121" s="52"/>
      <c r="I121" s="52"/>
      <c r="J121" s="52"/>
    </row>
    <row r="122" spans="3:10">
      <c r="C122" s="53"/>
      <c r="D122" s="5"/>
      <c r="E122" s="5"/>
      <c r="F122" s="5"/>
      <c r="G122" s="52"/>
      <c r="H122" s="52"/>
      <c r="I122" s="52"/>
      <c r="J122" s="52"/>
    </row>
    <row r="123" spans="3:10">
      <c r="C123" s="53"/>
      <c r="D123" s="5"/>
      <c r="E123" s="5"/>
      <c r="F123" s="5"/>
      <c r="G123" s="52"/>
      <c r="H123" s="52"/>
      <c r="I123" s="52"/>
      <c r="J123" s="52"/>
    </row>
    <row r="124" spans="3:10">
      <c r="C124" s="53"/>
      <c r="D124" s="5"/>
      <c r="E124" s="5"/>
      <c r="F124" s="5"/>
      <c r="G124" s="52"/>
      <c r="H124" s="52"/>
      <c r="I124" s="52"/>
      <c r="J124" s="52"/>
    </row>
    <row r="125" spans="3:10">
      <c r="C125" s="53"/>
      <c r="D125" s="5"/>
      <c r="E125" s="5"/>
      <c r="F125" s="5"/>
      <c r="G125" s="52"/>
      <c r="H125" s="52"/>
      <c r="I125" s="52"/>
      <c r="J125" s="52"/>
    </row>
    <row r="126" spans="3:10">
      <c r="C126" s="53"/>
      <c r="D126" s="5"/>
      <c r="E126" s="5"/>
      <c r="F126" s="5"/>
      <c r="G126" s="52"/>
      <c r="H126" s="52"/>
      <c r="I126" s="52"/>
      <c r="J126" s="52"/>
    </row>
    <row r="127" spans="3:10">
      <c r="C127" s="53"/>
      <c r="D127" s="5"/>
      <c r="E127" s="5"/>
      <c r="F127" s="5"/>
      <c r="G127" s="52"/>
      <c r="H127" s="52"/>
      <c r="I127" s="52"/>
      <c r="J127" s="52"/>
    </row>
    <row r="128" spans="3:10">
      <c r="C128" s="53"/>
      <c r="D128" s="5"/>
      <c r="E128" s="5"/>
      <c r="F128" s="5"/>
      <c r="G128" s="52"/>
      <c r="H128" s="52"/>
      <c r="I128" s="52"/>
      <c r="J128" s="52"/>
    </row>
    <row r="129" spans="3:10">
      <c r="C129" s="53"/>
      <c r="D129" s="5"/>
      <c r="E129" s="5"/>
      <c r="F129" s="5"/>
      <c r="G129" s="52"/>
      <c r="H129" s="52"/>
      <c r="I129" s="52"/>
      <c r="J129" s="52"/>
    </row>
    <row r="130" spans="3:10">
      <c r="C130" s="53"/>
      <c r="D130" s="5"/>
      <c r="E130" s="5"/>
      <c r="F130" s="5"/>
      <c r="G130" s="52"/>
      <c r="H130" s="52"/>
      <c r="I130" s="52"/>
      <c r="J130" s="52"/>
    </row>
    <row r="131" spans="3:10">
      <c r="C131" s="53"/>
      <c r="D131" s="5"/>
      <c r="E131" s="5"/>
      <c r="F131" s="5"/>
      <c r="G131" s="52"/>
      <c r="H131" s="52"/>
      <c r="I131" s="52"/>
      <c r="J131" s="52"/>
    </row>
    <row r="132" spans="3:10">
      <c r="C132" s="53"/>
      <c r="D132" s="5"/>
      <c r="E132" s="5"/>
      <c r="F132" s="5"/>
      <c r="G132" s="52"/>
      <c r="H132" s="52"/>
      <c r="I132" s="52"/>
      <c r="J132" s="52"/>
    </row>
    <row r="133" spans="3:10">
      <c r="C133" s="53"/>
      <c r="D133" s="5"/>
      <c r="E133" s="5"/>
      <c r="F133" s="5"/>
      <c r="G133" s="52"/>
      <c r="H133" s="52"/>
      <c r="I133" s="52"/>
      <c r="J133" s="52"/>
    </row>
    <row r="134" spans="3:10">
      <c r="C134" s="53"/>
      <c r="D134" s="5"/>
      <c r="E134" s="5"/>
      <c r="F134" s="5"/>
      <c r="G134" s="52"/>
      <c r="H134" s="52"/>
      <c r="I134" s="52"/>
      <c r="J134" s="52"/>
    </row>
    <row r="135" spans="3:10">
      <c r="C135" s="53"/>
      <c r="D135" s="5"/>
      <c r="E135" s="5"/>
      <c r="F135" s="5"/>
      <c r="G135" s="52"/>
      <c r="H135" s="52"/>
      <c r="I135" s="52"/>
      <c r="J135" s="52"/>
    </row>
  </sheetData>
  <mergeCells count="24">
    <mergeCell ref="A8:F9"/>
    <mergeCell ref="A12:E12"/>
    <mergeCell ref="A13:E13"/>
    <mergeCell ref="A14:E14"/>
    <mergeCell ref="A15:E15"/>
    <mergeCell ref="A19:E19"/>
    <mergeCell ref="A20:E20"/>
    <mergeCell ref="A21:E21"/>
    <mergeCell ref="A22:E22"/>
    <mergeCell ref="A23:E23"/>
    <mergeCell ref="A24:E24"/>
    <mergeCell ref="A28:E28"/>
    <mergeCell ref="A29:E29"/>
    <mergeCell ref="A30:E30"/>
    <mergeCell ref="A31:E31"/>
    <mergeCell ref="A44:E44"/>
    <mergeCell ref="A47:E47"/>
    <mergeCell ref="A48:E48"/>
    <mergeCell ref="A49:E49"/>
    <mergeCell ref="A39:E39"/>
    <mergeCell ref="A40:E40"/>
    <mergeCell ref="A41:E41"/>
    <mergeCell ref="A42:E42"/>
    <mergeCell ref="A43:E43"/>
  </mergeCells>
  <pageMargins left="0.70833333333333304" right="0.70833333333333304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L116"/>
  <sheetViews>
    <sheetView showGridLines="0" zoomScaleNormal="100" workbookViewId="0">
      <selection activeCell="G4" sqref="G4"/>
    </sheetView>
  </sheetViews>
  <sheetFormatPr defaultColWidth="8.83203125" defaultRowHeight="12.75"/>
  <cols>
    <col min="1" max="1" width="5.83203125" customWidth="1"/>
    <col min="2" max="2" width="0.1640625" hidden="1" customWidth="1"/>
    <col min="3" max="3" width="3.6640625" hidden="1" customWidth="1"/>
    <col min="4" max="4" width="3.1640625" hidden="1" customWidth="1"/>
    <col min="5" max="5" width="0.83203125" hidden="1" customWidth="1"/>
    <col min="6" max="6" width="63.83203125" customWidth="1"/>
    <col min="7" max="7" width="12.83203125" style="4" customWidth="1"/>
    <col min="8" max="8" width="13" style="4" customWidth="1"/>
    <col min="9" max="9" width="12.83203125" style="4" customWidth="1"/>
    <col min="10" max="10" width="13" style="4" customWidth="1"/>
    <col min="11" max="11" width="12" style="54" customWidth="1"/>
    <col min="12" max="12" width="12.5" customWidth="1"/>
  </cols>
  <sheetData>
    <row r="1" spans="1:12" ht="12.75" customHeight="1"/>
    <row r="2" spans="1:12" s="60" customFormat="1" ht="17.25" customHeight="1">
      <c r="A2" s="55" t="s">
        <v>0</v>
      </c>
      <c r="B2" s="56"/>
      <c r="C2" s="56"/>
      <c r="D2" s="56"/>
      <c r="E2" s="56"/>
      <c r="F2" s="56"/>
      <c r="G2" s="57"/>
      <c r="H2" s="58"/>
      <c r="I2" s="58"/>
      <c r="J2" s="57"/>
      <c r="K2" s="59"/>
    </row>
    <row r="3" spans="1:12" s="64" customFormat="1" ht="15.75" customHeight="1">
      <c r="A3" s="13" t="s">
        <v>61</v>
      </c>
      <c r="B3" s="56"/>
      <c r="C3" s="56"/>
      <c r="D3" s="56"/>
      <c r="E3" s="56"/>
      <c r="F3" s="56"/>
      <c r="G3" s="61"/>
      <c r="H3" s="62"/>
      <c r="I3" s="62"/>
      <c r="J3" s="61"/>
      <c r="K3" s="63"/>
    </row>
    <row r="4" spans="1:12" s="67" customFormat="1" ht="12.75" customHeight="1">
      <c r="A4" s="14" t="s">
        <v>2</v>
      </c>
      <c r="B4" s="56"/>
      <c r="C4" s="56"/>
      <c r="D4" s="56"/>
      <c r="E4" s="56"/>
      <c r="F4" s="56"/>
      <c r="G4" s="65"/>
      <c r="H4" s="66"/>
      <c r="I4" s="66"/>
      <c r="J4" s="65"/>
      <c r="K4" s="54"/>
    </row>
    <row r="5" spans="1:12" s="11" customFormat="1" ht="12.75" customHeight="1">
      <c r="A5" s="68" t="s">
        <v>3</v>
      </c>
      <c r="B5" s="69"/>
      <c r="C5" s="69"/>
      <c r="D5" s="69"/>
      <c r="E5" s="69"/>
      <c r="F5" s="69"/>
      <c r="G5" s="70"/>
      <c r="H5" s="71"/>
      <c r="I5" s="71"/>
      <c r="J5" s="72"/>
      <c r="K5" s="73"/>
    </row>
    <row r="6" spans="1:12">
      <c r="A6" s="104" t="s">
        <v>4</v>
      </c>
      <c r="B6" s="104"/>
      <c r="C6" s="104"/>
      <c r="D6" s="104"/>
      <c r="E6" s="104"/>
      <c r="F6" s="104"/>
      <c r="G6" s="74" t="s">
        <v>62</v>
      </c>
      <c r="H6" s="74" t="s">
        <v>62</v>
      </c>
      <c r="I6" s="74" t="s">
        <v>62</v>
      </c>
      <c r="J6" s="75" t="s">
        <v>63</v>
      </c>
      <c r="L6" s="76"/>
    </row>
    <row r="7" spans="1:12" ht="21" customHeight="1">
      <c r="A7" s="104"/>
      <c r="B7" s="104"/>
      <c r="C7" s="104"/>
      <c r="D7" s="104"/>
      <c r="E7" s="104"/>
      <c r="F7" s="104"/>
      <c r="G7" s="20" t="s">
        <v>64</v>
      </c>
      <c r="H7" s="20" t="s">
        <v>65</v>
      </c>
      <c r="I7" s="20" t="s">
        <v>66</v>
      </c>
      <c r="J7" s="21" t="s">
        <v>66</v>
      </c>
      <c r="L7" s="77"/>
    </row>
    <row r="8" spans="1:12" ht="12.75" customHeight="1">
      <c r="A8" s="3"/>
      <c r="B8" s="24"/>
      <c r="C8" s="24"/>
      <c r="D8" s="24"/>
      <c r="E8" s="24"/>
      <c r="F8" s="78" t="s">
        <v>67</v>
      </c>
      <c r="G8" s="79"/>
      <c r="H8" s="79"/>
      <c r="I8" s="79"/>
      <c r="J8" s="80"/>
    </row>
    <row r="9" spans="1:12" ht="12.75" hidden="1" customHeight="1">
      <c r="A9" s="110" t="s">
        <v>68</v>
      </c>
      <c r="B9" s="110"/>
      <c r="C9" s="110"/>
      <c r="D9" s="110"/>
      <c r="E9" s="110"/>
      <c r="F9" s="28" t="s">
        <v>69</v>
      </c>
      <c r="G9" s="79"/>
      <c r="H9" s="79"/>
      <c r="I9" s="79"/>
      <c r="J9" s="80"/>
    </row>
    <row r="10" spans="1:12" ht="12.75" customHeight="1">
      <c r="A10" s="110" t="s">
        <v>70</v>
      </c>
      <c r="B10" s="110"/>
      <c r="C10" s="110"/>
      <c r="D10" s="110"/>
      <c r="E10" s="110"/>
      <c r="F10" s="28" t="s">
        <v>71</v>
      </c>
      <c r="G10" s="30">
        <v>164840</v>
      </c>
      <c r="H10" s="30">
        <v>87704</v>
      </c>
      <c r="I10" s="30">
        <f>G10-H10</f>
        <v>77136</v>
      </c>
      <c r="J10" s="31">
        <v>68720</v>
      </c>
    </row>
    <row r="11" spans="1:12" ht="12.75" hidden="1" customHeight="1">
      <c r="A11" s="111" t="s">
        <v>72</v>
      </c>
      <c r="B11" s="111"/>
      <c r="C11" s="111"/>
      <c r="D11" s="111"/>
      <c r="E11" s="111"/>
      <c r="F11" s="28" t="s">
        <v>73</v>
      </c>
      <c r="G11" s="20">
        <v>0</v>
      </c>
      <c r="H11" s="20">
        <v>0</v>
      </c>
      <c r="I11" s="25"/>
      <c r="J11" s="26"/>
    </row>
    <row r="12" spans="1:12" ht="12.75" hidden="1" customHeight="1">
      <c r="A12" s="111" t="s">
        <v>74</v>
      </c>
      <c r="B12" s="111"/>
      <c r="C12" s="111"/>
      <c r="D12" s="111"/>
      <c r="E12" s="111"/>
      <c r="F12" s="28" t="s">
        <v>75</v>
      </c>
      <c r="G12" s="25"/>
      <c r="H12" s="25"/>
      <c r="I12" s="20">
        <v>0</v>
      </c>
      <c r="J12" s="26">
        <v>0</v>
      </c>
    </row>
    <row r="13" spans="1:12">
      <c r="A13" s="110" t="s">
        <v>76</v>
      </c>
      <c r="B13" s="110"/>
      <c r="C13" s="110"/>
      <c r="D13" s="110"/>
      <c r="E13" s="110"/>
      <c r="F13" s="28" t="s">
        <v>77</v>
      </c>
      <c r="G13" s="30">
        <f>G14+G22+G17</f>
        <v>2233831</v>
      </c>
      <c r="H13" s="30">
        <f>H14+H22+H17</f>
        <v>0</v>
      </c>
      <c r="I13" s="30">
        <f t="shared" ref="I13:I20" si="0">G13-H13</f>
        <v>2233831</v>
      </c>
      <c r="J13" s="31">
        <f>J14+J22+J17</f>
        <v>1117249</v>
      </c>
    </row>
    <row r="14" spans="1:12" ht="12.75" hidden="1" customHeight="1">
      <c r="A14" s="112" t="s">
        <v>78</v>
      </c>
      <c r="B14" s="112"/>
      <c r="C14" s="112"/>
      <c r="D14" s="112"/>
      <c r="E14" s="112"/>
      <c r="F14" s="28" t="s">
        <v>79</v>
      </c>
      <c r="G14" s="20">
        <v>0</v>
      </c>
      <c r="H14" s="20">
        <v>0</v>
      </c>
      <c r="I14" s="20">
        <f t="shared" si="0"/>
        <v>0</v>
      </c>
      <c r="J14" s="26">
        <v>0</v>
      </c>
    </row>
    <row r="15" spans="1:12" hidden="1">
      <c r="A15" s="111" t="s">
        <v>80</v>
      </c>
      <c r="B15" s="111"/>
      <c r="C15" s="111"/>
      <c r="D15" s="111"/>
      <c r="E15" s="111"/>
      <c r="F15" s="28" t="s">
        <v>81</v>
      </c>
      <c r="G15" s="20"/>
      <c r="H15" s="20"/>
      <c r="I15" s="20">
        <f t="shared" si="0"/>
        <v>0</v>
      </c>
      <c r="J15" s="26">
        <v>0</v>
      </c>
    </row>
    <row r="16" spans="1:12" hidden="1">
      <c r="A16" s="2" t="s">
        <v>82</v>
      </c>
      <c r="B16" s="81"/>
      <c r="C16" s="81"/>
      <c r="D16" s="81"/>
      <c r="E16" s="81"/>
      <c r="F16" s="28" t="s">
        <v>83</v>
      </c>
      <c r="G16" s="20"/>
      <c r="H16" s="20"/>
      <c r="I16" s="20">
        <f t="shared" si="0"/>
        <v>0</v>
      </c>
      <c r="J16" s="26">
        <v>0</v>
      </c>
    </row>
    <row r="17" spans="1:10" ht="12.75" customHeight="1">
      <c r="A17" s="110" t="s">
        <v>84</v>
      </c>
      <c r="B17" s="110"/>
      <c r="C17" s="110"/>
      <c r="D17" s="110"/>
      <c r="E17" s="110"/>
      <c r="F17" s="28" t="s">
        <v>85</v>
      </c>
      <c r="G17" s="20">
        <f>G18+G19+G20+G21</f>
        <v>625804</v>
      </c>
      <c r="H17" s="20">
        <f>H18+H19+H20+H21</f>
        <v>0</v>
      </c>
      <c r="I17" s="20">
        <f t="shared" si="0"/>
        <v>625804</v>
      </c>
      <c r="J17" s="26">
        <f>J18+J19+J20+J21</f>
        <v>307020</v>
      </c>
    </row>
    <row r="18" spans="1:10" ht="12.75" customHeight="1">
      <c r="A18" s="2" t="s">
        <v>80</v>
      </c>
      <c r="B18" s="82"/>
      <c r="C18" s="82"/>
      <c r="D18" s="82"/>
      <c r="E18" s="82"/>
      <c r="F18" s="28" t="s">
        <v>86</v>
      </c>
      <c r="G18" s="20">
        <v>625804</v>
      </c>
      <c r="H18" s="20"/>
      <c r="I18" s="20">
        <f t="shared" si="0"/>
        <v>625804</v>
      </c>
      <c r="J18" s="26">
        <v>256363</v>
      </c>
    </row>
    <row r="19" spans="1:10" hidden="1">
      <c r="A19" s="2" t="s">
        <v>82</v>
      </c>
      <c r="B19" s="82"/>
      <c r="C19" s="82"/>
      <c r="D19" s="82"/>
      <c r="E19" s="82"/>
      <c r="F19" s="28" t="s">
        <v>87</v>
      </c>
      <c r="G19" s="20"/>
      <c r="H19" s="20"/>
      <c r="I19" s="20">
        <f t="shared" si="0"/>
        <v>0</v>
      </c>
      <c r="J19" s="26">
        <v>0</v>
      </c>
    </row>
    <row r="20" spans="1:10">
      <c r="A20" s="2" t="s">
        <v>88</v>
      </c>
      <c r="B20" s="82"/>
      <c r="C20" s="82"/>
      <c r="D20" s="82"/>
      <c r="E20" s="82"/>
      <c r="F20" s="28" t="s">
        <v>89</v>
      </c>
      <c r="G20" s="20">
        <v>0</v>
      </c>
      <c r="H20" s="20"/>
      <c r="I20" s="20">
        <f t="shared" si="0"/>
        <v>0</v>
      </c>
      <c r="J20" s="26">
        <v>50657</v>
      </c>
    </row>
    <row r="21" spans="1:10" hidden="1">
      <c r="A21" s="2" t="s">
        <v>90</v>
      </c>
      <c r="B21" s="82"/>
      <c r="C21" s="82"/>
      <c r="D21" s="82"/>
      <c r="E21" s="82"/>
      <c r="F21" s="28" t="s">
        <v>91</v>
      </c>
      <c r="G21" s="20"/>
      <c r="H21" s="20"/>
      <c r="I21" s="20"/>
      <c r="J21" s="26"/>
    </row>
    <row r="22" spans="1:10" ht="12.75" customHeight="1">
      <c r="A22" s="112" t="s">
        <v>92</v>
      </c>
      <c r="B22" s="112"/>
      <c r="C22" s="112"/>
      <c r="D22" s="112"/>
      <c r="E22" s="112"/>
      <c r="F22" s="28" t="s">
        <v>93</v>
      </c>
      <c r="G22" s="20">
        <f>SUM(G23:G24,G28:G30)</f>
        <v>1608027</v>
      </c>
      <c r="H22" s="20"/>
      <c r="I22" s="20">
        <f>G22-H22</f>
        <v>1608027</v>
      </c>
      <c r="J22" s="29">
        <f>SUM(J23:J24,J28:J30)</f>
        <v>810229</v>
      </c>
    </row>
    <row r="23" spans="1:10" ht="12.75" customHeight="1">
      <c r="A23" s="111" t="s">
        <v>80</v>
      </c>
      <c r="B23" s="111"/>
      <c r="C23" s="111"/>
      <c r="D23" s="111"/>
      <c r="E23" s="111"/>
      <c r="F23" s="28" t="s">
        <v>94</v>
      </c>
      <c r="G23" s="20">
        <v>286892</v>
      </c>
      <c r="H23" s="20"/>
      <c r="I23" s="20">
        <f>G23-H23</f>
        <v>286892</v>
      </c>
      <c r="J23" s="29">
        <v>111275</v>
      </c>
    </row>
    <row r="24" spans="1:10">
      <c r="A24" s="111" t="s">
        <v>82</v>
      </c>
      <c r="B24" s="111"/>
      <c r="C24" s="111"/>
      <c r="D24" s="111"/>
      <c r="E24" s="111"/>
      <c r="F24" s="28" t="s">
        <v>95</v>
      </c>
      <c r="G24" s="20">
        <f>SUM(G25:G26)</f>
        <v>464025</v>
      </c>
      <c r="H24" s="20"/>
      <c r="I24" s="20">
        <f>G24-H24</f>
        <v>464025</v>
      </c>
      <c r="J24" s="29">
        <v>575033</v>
      </c>
    </row>
    <row r="25" spans="1:10">
      <c r="A25" s="2" t="s">
        <v>72</v>
      </c>
      <c r="B25" s="81"/>
      <c r="C25" s="81"/>
      <c r="D25" s="81"/>
      <c r="E25" s="81"/>
      <c r="F25" s="28" t="s">
        <v>96</v>
      </c>
      <c r="G25" s="20">
        <v>464025</v>
      </c>
      <c r="H25" s="20"/>
      <c r="I25" s="20">
        <f>G25-H25</f>
        <v>464025</v>
      </c>
      <c r="J25" s="29">
        <v>575033</v>
      </c>
    </row>
    <row r="26" spans="1:10" hidden="1">
      <c r="A26" s="2" t="s">
        <v>74</v>
      </c>
      <c r="B26" s="81"/>
      <c r="C26" s="81"/>
      <c r="D26" s="81"/>
      <c r="E26" s="81"/>
      <c r="F26" s="28" t="s">
        <v>97</v>
      </c>
      <c r="G26" s="20"/>
      <c r="H26" s="20"/>
      <c r="I26" s="20"/>
      <c r="J26" s="29"/>
    </row>
    <row r="27" spans="1:10" hidden="1">
      <c r="A27" s="112" t="s">
        <v>88</v>
      </c>
      <c r="B27" s="112"/>
      <c r="C27" s="112"/>
      <c r="D27" s="112"/>
      <c r="E27" s="112"/>
      <c r="F27" s="28" t="s">
        <v>98</v>
      </c>
      <c r="G27" s="20"/>
      <c r="H27" s="20"/>
      <c r="I27" s="20"/>
      <c r="J27" s="29"/>
    </row>
    <row r="28" spans="1:10" hidden="1">
      <c r="A28" s="111" t="s">
        <v>99</v>
      </c>
      <c r="B28" s="111"/>
      <c r="C28" s="111"/>
      <c r="D28" s="111"/>
      <c r="E28" s="111"/>
      <c r="F28" s="28" t="s">
        <v>100</v>
      </c>
      <c r="G28" s="20">
        <v>0</v>
      </c>
      <c r="H28" s="20"/>
      <c r="I28" s="20">
        <f t="shared" ref="I28:I57" si="1">G28-H28</f>
        <v>0</v>
      </c>
      <c r="J28" s="29">
        <v>0</v>
      </c>
    </row>
    <row r="29" spans="1:10">
      <c r="A29" s="111" t="s">
        <v>101</v>
      </c>
      <c r="B29" s="111"/>
      <c r="C29" s="111"/>
      <c r="D29" s="111"/>
      <c r="E29" s="111"/>
      <c r="F29" s="28" t="s">
        <v>102</v>
      </c>
      <c r="G29" s="20">
        <v>807168</v>
      </c>
      <c r="H29" s="20"/>
      <c r="I29" s="20">
        <f t="shared" si="1"/>
        <v>807168</v>
      </c>
      <c r="J29" s="29">
        <v>0</v>
      </c>
    </row>
    <row r="30" spans="1:10">
      <c r="A30" s="111" t="s">
        <v>103</v>
      </c>
      <c r="B30" s="111"/>
      <c r="C30" s="111"/>
      <c r="D30" s="111"/>
      <c r="E30" s="111"/>
      <c r="F30" s="28" t="s">
        <v>104</v>
      </c>
      <c r="G30" s="20">
        <v>49942</v>
      </c>
      <c r="H30" s="20"/>
      <c r="I30" s="20">
        <f t="shared" si="1"/>
        <v>49942</v>
      </c>
      <c r="J30" s="26">
        <v>123921</v>
      </c>
    </row>
    <row r="31" spans="1:10" hidden="1">
      <c r="A31" s="110" t="s">
        <v>105</v>
      </c>
      <c r="B31" s="110"/>
      <c r="C31" s="110"/>
      <c r="D31" s="110"/>
      <c r="E31" s="110"/>
      <c r="F31" s="28" t="s">
        <v>106</v>
      </c>
      <c r="G31" s="20"/>
      <c r="H31" s="20"/>
      <c r="I31" s="20">
        <f t="shared" si="1"/>
        <v>0</v>
      </c>
      <c r="J31" s="26">
        <v>0</v>
      </c>
    </row>
    <row r="32" spans="1:10" hidden="1">
      <c r="A32" s="110" t="s">
        <v>107</v>
      </c>
      <c r="B32" s="110"/>
      <c r="C32" s="110"/>
      <c r="D32" s="110"/>
      <c r="E32" s="110"/>
      <c r="F32" s="28" t="s">
        <v>108</v>
      </c>
      <c r="G32" s="20"/>
      <c r="H32" s="20"/>
      <c r="I32" s="20">
        <f t="shared" si="1"/>
        <v>0</v>
      </c>
      <c r="J32" s="26">
        <v>0</v>
      </c>
    </row>
    <row r="33" spans="1:12">
      <c r="A33" s="110" t="s">
        <v>109</v>
      </c>
      <c r="B33" s="110"/>
      <c r="C33" s="110"/>
      <c r="D33" s="110"/>
      <c r="E33" s="110"/>
      <c r="F33" s="28" t="s">
        <v>110</v>
      </c>
      <c r="G33" s="30">
        <f>G34+G41+G44</f>
        <v>1113329</v>
      </c>
      <c r="H33" s="30">
        <f>H34+H41+H44</f>
        <v>49615</v>
      </c>
      <c r="I33" s="30">
        <f t="shared" si="1"/>
        <v>1063714</v>
      </c>
      <c r="J33" s="31">
        <f>J34+J41+J44</f>
        <v>559488</v>
      </c>
    </row>
    <row r="34" spans="1:12" ht="12.75" customHeight="1">
      <c r="A34" s="112" t="s">
        <v>78</v>
      </c>
      <c r="B34" s="112"/>
      <c r="C34" s="112"/>
      <c r="D34" s="112"/>
      <c r="E34" s="112"/>
      <c r="F34" s="28" t="s">
        <v>111</v>
      </c>
      <c r="G34" s="20">
        <f>G35+G38</f>
        <v>324417</v>
      </c>
      <c r="H34" s="20">
        <f>H35+H38</f>
        <v>47424</v>
      </c>
      <c r="I34" s="20">
        <f t="shared" si="1"/>
        <v>276993</v>
      </c>
      <c r="J34" s="29">
        <f>J35+J38</f>
        <v>171148</v>
      </c>
    </row>
    <row r="35" spans="1:12" ht="12.75" customHeight="1">
      <c r="A35" s="111" t="s">
        <v>80</v>
      </c>
      <c r="B35" s="111"/>
      <c r="C35" s="111"/>
      <c r="D35" s="111"/>
      <c r="E35" s="111"/>
      <c r="F35" s="28" t="s">
        <v>112</v>
      </c>
      <c r="G35" s="20">
        <v>270735</v>
      </c>
      <c r="H35" s="20">
        <v>47424</v>
      </c>
      <c r="I35" s="20">
        <f t="shared" si="1"/>
        <v>223311</v>
      </c>
      <c r="J35" s="29">
        <v>161619</v>
      </c>
    </row>
    <row r="36" spans="1:12" ht="12.75" hidden="1" customHeight="1">
      <c r="A36" s="111" t="s">
        <v>72</v>
      </c>
      <c r="B36" s="111"/>
      <c r="C36" s="111"/>
      <c r="D36" s="111"/>
      <c r="E36" s="111"/>
      <c r="F36" s="28" t="s">
        <v>113</v>
      </c>
      <c r="G36" s="20"/>
      <c r="H36" s="20"/>
      <c r="I36" s="20">
        <f t="shared" si="1"/>
        <v>0</v>
      </c>
      <c r="J36" s="29">
        <v>0</v>
      </c>
    </row>
    <row r="37" spans="1:12" ht="12.75" hidden="1" customHeight="1">
      <c r="A37" s="111" t="s">
        <v>74</v>
      </c>
      <c r="B37" s="111"/>
      <c r="C37" s="111"/>
      <c r="D37" s="111"/>
      <c r="E37" s="111"/>
      <c r="F37" s="28" t="s">
        <v>114</v>
      </c>
      <c r="G37" s="20"/>
      <c r="H37" s="20"/>
      <c r="I37" s="20">
        <f t="shared" si="1"/>
        <v>0</v>
      </c>
      <c r="J37" s="29">
        <v>0</v>
      </c>
    </row>
    <row r="38" spans="1:12" ht="12.75" customHeight="1">
      <c r="A38" s="111" t="s">
        <v>82</v>
      </c>
      <c r="B38" s="111"/>
      <c r="C38" s="111"/>
      <c r="D38" s="111"/>
      <c r="E38" s="111"/>
      <c r="F38" s="28" t="s">
        <v>115</v>
      </c>
      <c r="G38" s="20">
        <v>53682</v>
      </c>
      <c r="H38" s="20"/>
      <c r="I38" s="20">
        <f t="shared" si="1"/>
        <v>53682</v>
      </c>
      <c r="J38" s="29">
        <v>9529</v>
      </c>
    </row>
    <row r="39" spans="1:12" ht="12.75" hidden="1" customHeight="1">
      <c r="A39" s="111" t="s">
        <v>72</v>
      </c>
      <c r="B39" s="111"/>
      <c r="C39" s="111"/>
      <c r="D39" s="111"/>
      <c r="E39" s="111"/>
      <c r="F39" s="28" t="s">
        <v>113</v>
      </c>
      <c r="G39" s="20"/>
      <c r="H39" s="20"/>
      <c r="I39" s="20">
        <f t="shared" si="1"/>
        <v>0</v>
      </c>
      <c r="J39" s="29">
        <v>0</v>
      </c>
    </row>
    <row r="40" spans="1:12" ht="12.75" hidden="1" customHeight="1">
      <c r="A40" s="111" t="s">
        <v>74</v>
      </c>
      <c r="B40" s="111"/>
      <c r="C40" s="111"/>
      <c r="D40" s="111"/>
      <c r="E40" s="111"/>
      <c r="F40" s="28" t="s">
        <v>114</v>
      </c>
      <c r="G40" s="20"/>
      <c r="H40" s="20"/>
      <c r="I40" s="20">
        <f t="shared" si="1"/>
        <v>0</v>
      </c>
      <c r="J40" s="29">
        <v>0</v>
      </c>
    </row>
    <row r="41" spans="1:12" ht="12.75" customHeight="1">
      <c r="A41" s="112" t="s">
        <v>84</v>
      </c>
      <c r="B41" s="112"/>
      <c r="C41" s="112"/>
      <c r="D41" s="112"/>
      <c r="E41" s="112"/>
      <c r="F41" s="28" t="s">
        <v>116</v>
      </c>
      <c r="G41" s="20">
        <v>84691</v>
      </c>
      <c r="H41" s="20"/>
      <c r="I41" s="20">
        <f t="shared" si="1"/>
        <v>84691</v>
      </c>
      <c r="J41" s="29">
        <v>77109</v>
      </c>
    </row>
    <row r="42" spans="1:12" ht="12.75" hidden="1" customHeight="1">
      <c r="A42" s="111" t="s">
        <v>72</v>
      </c>
      <c r="B42" s="111"/>
      <c r="C42" s="111"/>
      <c r="D42" s="111"/>
      <c r="E42" s="111"/>
      <c r="F42" s="28" t="s">
        <v>113</v>
      </c>
      <c r="G42" s="20"/>
      <c r="H42" s="20"/>
      <c r="I42" s="20">
        <f t="shared" si="1"/>
        <v>0</v>
      </c>
      <c r="J42" s="29"/>
    </row>
    <row r="43" spans="1:12" ht="12.75" hidden="1" customHeight="1">
      <c r="A43" s="111" t="s">
        <v>74</v>
      </c>
      <c r="B43" s="111"/>
      <c r="C43" s="111"/>
      <c r="D43" s="111"/>
      <c r="E43" s="111"/>
      <c r="F43" s="28" t="s">
        <v>114</v>
      </c>
      <c r="G43" s="20"/>
      <c r="H43" s="20"/>
      <c r="I43" s="20">
        <f t="shared" si="1"/>
        <v>0</v>
      </c>
      <c r="J43" s="29"/>
    </row>
    <row r="44" spans="1:12" ht="12.75" customHeight="1">
      <c r="A44" s="112" t="s">
        <v>92</v>
      </c>
      <c r="B44" s="112"/>
      <c r="C44" s="112"/>
      <c r="D44" s="112"/>
      <c r="E44" s="112"/>
      <c r="F44" s="28" t="s">
        <v>117</v>
      </c>
      <c r="G44" s="20">
        <v>704221</v>
      </c>
      <c r="H44" s="20">
        <v>2191</v>
      </c>
      <c r="I44" s="20">
        <f t="shared" si="1"/>
        <v>702030</v>
      </c>
      <c r="J44" s="29">
        <v>311231</v>
      </c>
      <c r="L44" s="4"/>
    </row>
    <row r="45" spans="1:12" ht="12.75" hidden="1" customHeight="1">
      <c r="A45" s="111" t="s">
        <v>72</v>
      </c>
      <c r="B45" s="111"/>
      <c r="C45" s="111"/>
      <c r="D45" s="111"/>
      <c r="E45" s="111"/>
      <c r="F45" s="28" t="s">
        <v>113</v>
      </c>
      <c r="G45" s="20">
        <v>59475</v>
      </c>
      <c r="H45" s="20"/>
      <c r="I45" s="20">
        <f t="shared" si="1"/>
        <v>59475</v>
      </c>
      <c r="J45" s="29">
        <v>59475</v>
      </c>
    </row>
    <row r="46" spans="1:12" ht="12.75" hidden="1" customHeight="1">
      <c r="A46" s="111" t="s">
        <v>74</v>
      </c>
      <c r="B46" s="111"/>
      <c r="C46" s="111"/>
      <c r="D46" s="111"/>
      <c r="E46" s="111"/>
      <c r="F46" s="28" t="s">
        <v>114</v>
      </c>
      <c r="G46" s="20"/>
      <c r="H46" s="20"/>
      <c r="I46" s="20">
        <f t="shared" si="1"/>
        <v>0</v>
      </c>
      <c r="J46" s="26">
        <v>0</v>
      </c>
    </row>
    <row r="47" spans="1:12" ht="12.75" customHeight="1">
      <c r="A47" s="110" t="s">
        <v>118</v>
      </c>
      <c r="B47" s="110"/>
      <c r="C47" s="110"/>
      <c r="D47" s="110"/>
      <c r="E47" s="110"/>
      <c r="F47" s="28" t="s">
        <v>119</v>
      </c>
      <c r="G47" s="30">
        <f>SUM(G48:G50)</f>
        <v>679046</v>
      </c>
      <c r="H47" s="30">
        <f>SUM(H48:H50)</f>
        <v>52848</v>
      </c>
      <c r="I47" s="30">
        <f t="shared" si="1"/>
        <v>626198</v>
      </c>
      <c r="J47" s="31">
        <f>SUM(J48:J50)</f>
        <v>669640</v>
      </c>
    </row>
    <row r="48" spans="1:12" ht="12.75" customHeight="1">
      <c r="A48" s="105" t="s">
        <v>78</v>
      </c>
      <c r="B48" s="105"/>
      <c r="C48" s="105"/>
      <c r="D48" s="105"/>
      <c r="E48" s="105"/>
      <c r="F48" s="28" t="s">
        <v>120</v>
      </c>
      <c r="G48" s="20">
        <v>142758</v>
      </c>
      <c r="H48" s="20">
        <v>52848</v>
      </c>
      <c r="I48" s="20">
        <f t="shared" si="1"/>
        <v>89910</v>
      </c>
      <c r="J48" s="29">
        <v>55790</v>
      </c>
    </row>
    <row r="49" spans="1:11">
      <c r="A49" s="105" t="s">
        <v>84</v>
      </c>
      <c r="B49" s="105"/>
      <c r="C49" s="105"/>
      <c r="D49" s="105"/>
      <c r="E49" s="105"/>
      <c r="F49" s="28" t="s">
        <v>121</v>
      </c>
      <c r="G49" s="20">
        <v>536288</v>
      </c>
      <c r="H49" s="25"/>
      <c r="I49" s="20">
        <f t="shared" si="1"/>
        <v>536288</v>
      </c>
      <c r="J49" s="29">
        <v>613850</v>
      </c>
    </row>
    <row r="50" spans="1:11" hidden="1">
      <c r="A50" s="109"/>
      <c r="B50" s="109"/>
      <c r="C50" s="109"/>
      <c r="D50" s="109"/>
      <c r="E50" s="109"/>
      <c r="F50" s="28" t="s">
        <v>122</v>
      </c>
      <c r="G50" s="25"/>
      <c r="H50" s="25"/>
      <c r="I50" s="20">
        <f t="shared" si="1"/>
        <v>0</v>
      </c>
      <c r="J50" s="26"/>
    </row>
    <row r="51" spans="1:11" ht="12.75" customHeight="1">
      <c r="A51" s="110" t="s">
        <v>123</v>
      </c>
      <c r="B51" s="110"/>
      <c r="C51" s="110"/>
      <c r="D51" s="110"/>
      <c r="E51" s="110"/>
      <c r="F51" s="28" t="s">
        <v>124</v>
      </c>
      <c r="G51" s="30">
        <f>G52+G53+G56</f>
        <v>1243604</v>
      </c>
      <c r="H51" s="30">
        <f>H52+H53+H56</f>
        <v>0</v>
      </c>
      <c r="I51" s="30">
        <f t="shared" si="1"/>
        <v>1243604</v>
      </c>
      <c r="J51" s="31">
        <f>J52+J53+J56</f>
        <v>908383</v>
      </c>
    </row>
    <row r="52" spans="1:11" ht="12.75" customHeight="1">
      <c r="A52" s="105" t="s">
        <v>78</v>
      </c>
      <c r="B52" s="105"/>
      <c r="C52" s="105"/>
      <c r="D52" s="105"/>
      <c r="E52" s="105"/>
      <c r="F52" s="28" t="s">
        <v>125</v>
      </c>
      <c r="G52" s="20">
        <v>8292</v>
      </c>
      <c r="H52" s="25"/>
      <c r="I52" s="20">
        <f t="shared" si="1"/>
        <v>8292</v>
      </c>
      <c r="J52" s="29">
        <v>24390</v>
      </c>
    </row>
    <row r="53" spans="1:11" ht="12.75" customHeight="1">
      <c r="A53" s="105" t="s">
        <v>84</v>
      </c>
      <c r="B53" s="105"/>
      <c r="C53" s="105"/>
      <c r="D53" s="105"/>
      <c r="E53" s="105"/>
      <c r="F53" s="28" t="s">
        <v>126</v>
      </c>
      <c r="G53" s="20">
        <f>G55</f>
        <v>381080</v>
      </c>
      <c r="H53" s="25"/>
      <c r="I53" s="20">
        <f t="shared" si="1"/>
        <v>381080</v>
      </c>
      <c r="J53" s="29">
        <v>225284</v>
      </c>
      <c r="K53" s="65"/>
    </row>
    <row r="54" spans="1:11" ht="12.75" hidden="1" customHeight="1">
      <c r="A54" s="106" t="s">
        <v>72</v>
      </c>
      <c r="B54" s="106"/>
      <c r="C54" s="106"/>
      <c r="D54" s="106"/>
      <c r="E54" s="106"/>
      <c r="F54" s="28" t="s">
        <v>127</v>
      </c>
      <c r="G54" s="25"/>
      <c r="H54" s="25"/>
      <c r="I54" s="20">
        <f t="shared" si="1"/>
        <v>0</v>
      </c>
      <c r="J54" s="29">
        <v>0</v>
      </c>
    </row>
    <row r="55" spans="1:11" ht="12.75" customHeight="1">
      <c r="A55" s="106" t="s">
        <v>74</v>
      </c>
      <c r="B55" s="106"/>
      <c r="C55" s="106"/>
      <c r="D55" s="106"/>
      <c r="E55" s="106"/>
      <c r="F55" s="28" t="s">
        <v>128</v>
      </c>
      <c r="G55" s="20">
        <v>381080</v>
      </c>
      <c r="H55" s="25"/>
      <c r="I55" s="20">
        <f t="shared" si="1"/>
        <v>381080</v>
      </c>
      <c r="J55" s="29">
        <v>225284</v>
      </c>
    </row>
    <row r="56" spans="1:11" ht="12.75" customHeight="1">
      <c r="A56" s="105" t="s">
        <v>92</v>
      </c>
      <c r="B56" s="105"/>
      <c r="C56" s="105"/>
      <c r="D56" s="105"/>
      <c r="E56" s="105"/>
      <c r="F56" s="28" t="s">
        <v>129</v>
      </c>
      <c r="G56" s="20">
        <v>854232</v>
      </c>
      <c r="H56" s="25"/>
      <c r="I56" s="20">
        <f t="shared" si="1"/>
        <v>854232</v>
      </c>
      <c r="J56" s="29">
        <v>658709</v>
      </c>
    </row>
    <row r="57" spans="1:11" ht="12.75" customHeight="1">
      <c r="A57" s="39" t="s">
        <v>130</v>
      </c>
      <c r="B57" s="40"/>
      <c r="C57" s="40"/>
      <c r="D57" s="40"/>
      <c r="E57" s="40"/>
      <c r="F57" s="40"/>
      <c r="G57" s="41">
        <f>G51+G47+G33+G13+G10</f>
        <v>5434650</v>
      </c>
      <c r="H57" s="41">
        <f>H51+H47+H33+H13+H10</f>
        <v>190167</v>
      </c>
      <c r="I57" s="41">
        <f t="shared" si="1"/>
        <v>5244483</v>
      </c>
      <c r="J57" s="42">
        <f>J51+J47+J33+J13+J10-1</f>
        <v>3323479</v>
      </c>
    </row>
    <row r="58" spans="1:11" ht="12.75" customHeight="1">
      <c r="A58" s="4"/>
      <c r="B58" s="4"/>
      <c r="C58" s="4"/>
      <c r="D58" s="4"/>
      <c r="E58" s="4"/>
      <c r="F58" s="4"/>
    </row>
    <row r="59" spans="1:11" ht="12.75" customHeight="1">
      <c r="A59" s="83"/>
      <c r="B59" s="83"/>
      <c r="C59" s="84"/>
      <c r="D59" s="84"/>
      <c r="E59" s="84"/>
      <c r="F59" s="85"/>
      <c r="G59" s="86"/>
      <c r="H59" s="86"/>
      <c r="I59" s="86"/>
      <c r="J59" s="86"/>
    </row>
    <row r="60" spans="1:11" ht="12.75" customHeight="1">
      <c r="A60" s="67"/>
      <c r="B60" s="67"/>
      <c r="C60" s="67"/>
      <c r="D60" s="67"/>
      <c r="E60" s="67"/>
      <c r="F60" s="67"/>
      <c r="G60" s="87"/>
      <c r="H60" s="87"/>
      <c r="I60" s="88"/>
      <c r="J60" s="65"/>
    </row>
    <row r="61" spans="1:11">
      <c r="A61" s="89"/>
      <c r="B61" s="90"/>
      <c r="C61" s="90"/>
      <c r="D61" s="90"/>
      <c r="E61" s="90"/>
      <c r="F61" s="91" t="s">
        <v>131</v>
      </c>
      <c r="G61" s="92"/>
      <c r="H61" s="74" t="s">
        <v>62</v>
      </c>
      <c r="I61" s="74"/>
      <c r="J61" s="75" t="s">
        <v>63</v>
      </c>
      <c r="K61" s="65"/>
    </row>
    <row r="62" spans="1:11" ht="12.75" customHeight="1">
      <c r="A62" s="107" t="s">
        <v>68</v>
      </c>
      <c r="B62" s="107"/>
      <c r="C62" s="107"/>
      <c r="D62" s="107"/>
      <c r="E62" s="28"/>
      <c r="F62" s="28" t="s">
        <v>132</v>
      </c>
      <c r="G62" s="93"/>
      <c r="H62" s="30">
        <f>SUM(H63:H66,H67:H68)</f>
        <v>1707200</v>
      </c>
      <c r="I62" s="30"/>
      <c r="J62" s="31">
        <f>SUM(J63:J66,J67:J68)</f>
        <v>1002205</v>
      </c>
      <c r="K62" s="65"/>
    </row>
    <row r="63" spans="1:11" ht="12.75" customHeight="1">
      <c r="A63" s="105" t="s">
        <v>78</v>
      </c>
      <c r="B63" s="105"/>
      <c r="C63" s="105"/>
      <c r="D63" s="105"/>
      <c r="E63" s="28"/>
      <c r="F63" s="28" t="s">
        <v>133</v>
      </c>
      <c r="G63" s="25"/>
      <c r="H63" s="20">
        <v>209554</v>
      </c>
      <c r="I63" s="20"/>
      <c r="J63" s="29">
        <v>209554</v>
      </c>
      <c r="K63" s="65"/>
    </row>
    <row r="64" spans="1:11" ht="12.75" hidden="1" customHeight="1">
      <c r="A64" s="106" t="s">
        <v>72</v>
      </c>
      <c r="B64" s="106"/>
      <c r="C64" s="106"/>
      <c r="D64" s="106"/>
      <c r="E64" s="28"/>
      <c r="F64" s="28" t="s">
        <v>134</v>
      </c>
      <c r="G64" s="25"/>
      <c r="H64" s="20"/>
      <c r="I64" s="20"/>
      <c r="J64" s="29"/>
      <c r="K64" s="65"/>
    </row>
    <row r="65" spans="1:12" ht="12.75" hidden="1" customHeight="1">
      <c r="A65" s="105" t="s">
        <v>92</v>
      </c>
      <c r="B65" s="105"/>
      <c r="C65" s="105"/>
      <c r="D65" s="105"/>
      <c r="E65" s="28"/>
      <c r="F65" s="28" t="s">
        <v>135</v>
      </c>
      <c r="G65" s="25"/>
      <c r="H65" s="25"/>
      <c r="I65" s="25"/>
      <c r="J65" s="29"/>
      <c r="K65" s="65"/>
    </row>
    <row r="66" spans="1:12" ht="12.75" customHeight="1">
      <c r="A66" s="105" t="s">
        <v>105</v>
      </c>
      <c r="B66" s="105"/>
      <c r="C66" s="105"/>
      <c r="D66" s="105"/>
      <c r="E66" s="28"/>
      <c r="F66" s="28" t="s">
        <v>136</v>
      </c>
      <c r="G66" s="25"/>
      <c r="H66" s="20">
        <v>1281363</v>
      </c>
      <c r="I66" s="20"/>
      <c r="J66" s="29">
        <v>667017</v>
      </c>
      <c r="K66" s="65"/>
      <c r="L66" s="4"/>
    </row>
    <row r="67" spans="1:12" ht="22.5">
      <c r="A67" s="108" t="s">
        <v>137</v>
      </c>
      <c r="B67" s="108"/>
      <c r="C67" s="108"/>
      <c r="D67" s="108"/>
      <c r="E67" s="28"/>
      <c r="F67" s="33" t="s">
        <v>138</v>
      </c>
      <c r="G67" s="25"/>
      <c r="H67" s="20">
        <v>634</v>
      </c>
      <c r="I67" s="20"/>
      <c r="J67" s="29">
        <v>-49906</v>
      </c>
      <c r="K67" s="65"/>
    </row>
    <row r="68" spans="1:12" ht="12.75" customHeight="1">
      <c r="A68" s="105" t="s">
        <v>139</v>
      </c>
      <c r="B68" s="105"/>
      <c r="C68" s="105"/>
      <c r="D68" s="105"/>
      <c r="E68" s="28"/>
      <c r="F68" s="28" t="s">
        <v>140</v>
      </c>
      <c r="G68" s="25"/>
      <c r="H68" s="20">
        <f>'P&amp;L 12-2025'!I61</f>
        <v>215649</v>
      </c>
      <c r="I68" s="20"/>
      <c r="J68" s="29">
        <v>175540</v>
      </c>
      <c r="K68" s="65"/>
    </row>
    <row r="69" spans="1:12" ht="12.75" hidden="1" customHeight="1">
      <c r="A69" s="107" t="s">
        <v>70</v>
      </c>
      <c r="B69" s="107"/>
      <c r="C69" s="107"/>
      <c r="D69" s="107"/>
      <c r="E69" s="28"/>
      <c r="F69" s="28" t="s">
        <v>141</v>
      </c>
      <c r="G69" s="93"/>
      <c r="H69" s="93"/>
      <c r="I69" s="93"/>
      <c r="J69" s="94"/>
      <c r="K69" s="65"/>
    </row>
    <row r="70" spans="1:12" ht="12.75" customHeight="1">
      <c r="A70" s="107" t="s">
        <v>76</v>
      </c>
      <c r="B70" s="107"/>
      <c r="C70" s="107"/>
      <c r="D70" s="107"/>
      <c r="E70" s="28"/>
      <c r="F70" s="28" t="s">
        <v>142</v>
      </c>
      <c r="G70" s="93"/>
      <c r="H70" s="30">
        <f>H73+H79+H87+H85</f>
        <v>2173980</v>
      </c>
      <c r="I70" s="30"/>
      <c r="J70" s="31">
        <f>J73+J79+J87+J82</f>
        <v>1405168</v>
      </c>
      <c r="K70" s="65"/>
    </row>
    <row r="71" spans="1:12" ht="12.75" customHeight="1">
      <c r="A71" s="105" t="s">
        <v>80</v>
      </c>
      <c r="B71" s="105"/>
      <c r="C71" s="105"/>
      <c r="D71" s="105"/>
      <c r="E71" s="28"/>
      <c r="F71" s="28" t="s">
        <v>143</v>
      </c>
      <c r="G71" s="25"/>
      <c r="H71" s="25"/>
      <c r="I71" s="25"/>
      <c r="J71" s="26"/>
      <c r="K71" s="65"/>
    </row>
    <row r="72" spans="1:12" ht="12.75" customHeight="1">
      <c r="A72" s="106" t="s">
        <v>72</v>
      </c>
      <c r="B72" s="106"/>
      <c r="C72" s="106"/>
      <c r="D72" s="106"/>
      <c r="E72" s="28"/>
      <c r="F72" s="28" t="s">
        <v>144</v>
      </c>
      <c r="G72" s="20">
        <v>1780831</v>
      </c>
      <c r="H72" s="20"/>
      <c r="I72" s="20">
        <v>1159551</v>
      </c>
      <c r="J72" s="26"/>
      <c r="K72" s="65"/>
    </row>
    <row r="73" spans="1:12" ht="12.75" customHeight="1">
      <c r="A73" s="106" t="s">
        <v>74</v>
      </c>
      <c r="B73" s="106"/>
      <c r="C73" s="106"/>
      <c r="D73" s="106"/>
      <c r="E73" s="28"/>
      <c r="F73" s="28" t="s">
        <v>145</v>
      </c>
      <c r="G73" s="20">
        <v>578326</v>
      </c>
      <c r="H73" s="20">
        <f>G72-G73</f>
        <v>1202505</v>
      </c>
      <c r="I73" s="20">
        <v>322312</v>
      </c>
      <c r="J73" s="29">
        <f>I72-I73</f>
        <v>837239</v>
      </c>
      <c r="K73" s="65"/>
    </row>
    <row r="74" spans="1:12" ht="12.75" hidden="1" customHeight="1">
      <c r="A74" s="105" t="s">
        <v>82</v>
      </c>
      <c r="B74" s="105"/>
      <c r="C74" s="105"/>
      <c r="D74" s="105"/>
      <c r="E74" s="28"/>
      <c r="F74" s="28" t="s">
        <v>146</v>
      </c>
      <c r="G74" s="20"/>
      <c r="H74" s="20"/>
      <c r="I74" s="20"/>
      <c r="J74" s="26"/>
      <c r="K74" s="65"/>
    </row>
    <row r="75" spans="1:12" ht="12.75" hidden="1" customHeight="1">
      <c r="A75" s="106" t="s">
        <v>72</v>
      </c>
      <c r="B75" s="106"/>
      <c r="C75" s="106"/>
      <c r="D75" s="106"/>
      <c r="E75" s="28"/>
      <c r="F75" s="28" t="s">
        <v>144</v>
      </c>
      <c r="G75" s="20"/>
      <c r="H75" s="20"/>
      <c r="I75" s="20"/>
      <c r="J75" s="26"/>
      <c r="K75" s="65"/>
    </row>
    <row r="76" spans="1:12" ht="12.75" hidden="1" customHeight="1">
      <c r="A76" s="106" t="s">
        <v>74</v>
      </c>
      <c r="B76" s="106"/>
      <c r="C76" s="106"/>
      <c r="D76" s="106"/>
      <c r="E76" s="28"/>
      <c r="F76" s="28" t="s">
        <v>145</v>
      </c>
      <c r="G76" s="20"/>
      <c r="H76" s="20"/>
      <c r="I76" s="20"/>
      <c r="J76" s="26"/>
      <c r="K76" s="65"/>
    </row>
    <row r="77" spans="1:12" ht="12.75" customHeight="1">
      <c r="A77" s="105" t="s">
        <v>88</v>
      </c>
      <c r="B77" s="105"/>
      <c r="C77" s="105"/>
      <c r="D77" s="105"/>
      <c r="E77" s="28"/>
      <c r="F77" s="28" t="s">
        <v>147</v>
      </c>
      <c r="G77" s="20"/>
      <c r="H77" s="20"/>
      <c r="I77" s="20"/>
      <c r="J77" s="26"/>
      <c r="K77" s="65"/>
    </row>
    <row r="78" spans="1:12" ht="12.75" customHeight="1">
      <c r="A78" s="106" t="s">
        <v>72</v>
      </c>
      <c r="B78" s="106"/>
      <c r="C78" s="106"/>
      <c r="D78" s="106"/>
      <c r="E78" s="28"/>
      <c r="F78" s="28" t="s">
        <v>144</v>
      </c>
      <c r="G78" s="20">
        <v>1868512</v>
      </c>
      <c r="H78" s="20"/>
      <c r="I78" s="20">
        <v>1470974</v>
      </c>
      <c r="J78" s="26"/>
      <c r="K78" s="65"/>
    </row>
    <row r="79" spans="1:12" ht="12.75" customHeight="1">
      <c r="A79" s="106" t="s">
        <v>74</v>
      </c>
      <c r="B79" s="106"/>
      <c r="C79" s="106"/>
      <c r="D79" s="106"/>
      <c r="E79" s="28"/>
      <c r="F79" s="28" t="s">
        <v>145</v>
      </c>
      <c r="G79" s="20">
        <v>972474</v>
      </c>
      <c r="H79" s="20">
        <f>G78-G79</f>
        <v>896038</v>
      </c>
      <c r="I79" s="20">
        <v>903045</v>
      </c>
      <c r="J79" s="29">
        <f>I78-I79</f>
        <v>567929</v>
      </c>
      <c r="K79" s="65"/>
    </row>
    <row r="80" spans="1:12" ht="12.75" hidden="1" customHeight="1">
      <c r="A80" s="105" t="s">
        <v>90</v>
      </c>
      <c r="B80" s="105"/>
      <c r="C80" s="105"/>
      <c r="D80" s="105"/>
      <c r="E80" s="28"/>
      <c r="F80" s="28" t="s">
        <v>148</v>
      </c>
      <c r="G80" s="25"/>
      <c r="H80" s="25"/>
      <c r="I80" s="25"/>
      <c r="J80" s="26"/>
      <c r="K80" s="65"/>
    </row>
    <row r="81" spans="1:12" ht="12.75" hidden="1" customHeight="1">
      <c r="A81" s="106" t="s">
        <v>72</v>
      </c>
      <c r="B81" s="106"/>
      <c r="C81" s="106"/>
      <c r="D81" s="106"/>
      <c r="E81" s="28"/>
      <c r="F81" s="28" t="s">
        <v>144</v>
      </c>
      <c r="G81" s="25"/>
      <c r="H81" s="25"/>
      <c r="I81" s="25"/>
      <c r="J81" s="26"/>
      <c r="K81" s="65"/>
    </row>
    <row r="82" spans="1:12" ht="12.75" hidden="1" customHeight="1">
      <c r="A82" s="106" t="s">
        <v>74</v>
      </c>
      <c r="B82" s="106"/>
      <c r="C82" s="106"/>
      <c r="D82" s="106"/>
      <c r="E82" s="28"/>
      <c r="F82" s="28" t="s">
        <v>145</v>
      </c>
      <c r="G82" s="25"/>
      <c r="H82" s="25"/>
      <c r="I82" s="25"/>
      <c r="J82" s="26"/>
      <c r="K82" s="65"/>
    </row>
    <row r="83" spans="1:12" ht="12.75" customHeight="1">
      <c r="A83" s="105" t="s">
        <v>101</v>
      </c>
      <c r="B83" s="105"/>
      <c r="C83" s="105"/>
      <c r="D83" s="105"/>
      <c r="E83" s="28"/>
      <c r="F83" s="28" t="s">
        <v>149</v>
      </c>
      <c r="H83" s="20"/>
      <c r="I83" s="25"/>
      <c r="J83" s="26"/>
      <c r="K83" s="65"/>
    </row>
    <row r="84" spans="1:12" ht="12.75" customHeight="1">
      <c r="A84" s="106" t="s">
        <v>72</v>
      </c>
      <c r="B84" s="106"/>
      <c r="C84" s="106"/>
      <c r="D84" s="106"/>
      <c r="E84" s="28"/>
      <c r="F84" s="28" t="s">
        <v>144</v>
      </c>
      <c r="G84" s="25">
        <v>75437</v>
      </c>
      <c r="H84" s="20"/>
      <c r="I84" s="25"/>
      <c r="J84" s="26"/>
      <c r="K84" s="65"/>
    </row>
    <row r="85" spans="1:12" ht="12.75" customHeight="1">
      <c r="A85" s="106" t="s">
        <v>74</v>
      </c>
      <c r="B85" s="106"/>
      <c r="C85" s="106"/>
      <c r="D85" s="106"/>
      <c r="E85" s="28"/>
      <c r="F85" s="28" t="s">
        <v>145</v>
      </c>
      <c r="G85" s="25"/>
      <c r="H85" s="20">
        <f>G84-G85</f>
        <v>75437</v>
      </c>
      <c r="I85" s="25"/>
      <c r="J85" s="29"/>
      <c r="K85" s="65"/>
    </row>
    <row r="86" spans="1:12" ht="12.75" hidden="1" customHeight="1">
      <c r="A86" s="105" t="s">
        <v>150</v>
      </c>
      <c r="B86" s="105"/>
      <c r="C86" s="105"/>
      <c r="D86" s="105"/>
      <c r="E86" s="28"/>
      <c r="F86" s="28" t="s">
        <v>151</v>
      </c>
      <c r="G86" s="25">
        <v>0</v>
      </c>
      <c r="H86" s="25"/>
      <c r="I86" s="25">
        <v>0</v>
      </c>
      <c r="J86" s="26"/>
      <c r="K86" s="65"/>
    </row>
    <row r="87" spans="1:12" ht="12.75" hidden="1" customHeight="1">
      <c r="A87" s="106" t="s">
        <v>72</v>
      </c>
      <c r="B87" s="106"/>
      <c r="C87" s="106"/>
      <c r="D87" s="106"/>
      <c r="E87" s="28"/>
      <c r="F87" s="28" t="s">
        <v>144</v>
      </c>
      <c r="G87" s="20"/>
      <c r="H87" s="20">
        <v>0</v>
      </c>
      <c r="I87" s="20"/>
      <c r="J87" s="26">
        <v>0</v>
      </c>
      <c r="K87" s="65"/>
    </row>
    <row r="88" spans="1:12" ht="12.75" hidden="1" customHeight="1">
      <c r="A88" s="106" t="s">
        <v>74</v>
      </c>
      <c r="B88" s="106"/>
      <c r="C88" s="106"/>
      <c r="D88" s="106"/>
      <c r="E88" s="28"/>
      <c r="F88" s="28" t="s">
        <v>145</v>
      </c>
      <c r="G88" s="20"/>
      <c r="H88" s="20"/>
      <c r="I88" s="20"/>
      <c r="J88" s="29"/>
      <c r="K88" s="65"/>
    </row>
    <row r="89" spans="1:12" ht="12.75" hidden="1" customHeight="1">
      <c r="A89" s="107" t="s">
        <v>107</v>
      </c>
      <c r="B89" s="107"/>
      <c r="C89" s="107"/>
      <c r="D89" s="107"/>
      <c r="E89" s="28"/>
      <c r="F89" s="28" t="s">
        <v>152</v>
      </c>
      <c r="G89" s="25"/>
      <c r="H89" s="25">
        <v>0</v>
      </c>
      <c r="I89" s="25"/>
      <c r="J89" s="26">
        <v>0</v>
      </c>
      <c r="K89" s="65"/>
    </row>
    <row r="90" spans="1:12" ht="12.75" customHeight="1">
      <c r="A90" s="107" t="s">
        <v>109</v>
      </c>
      <c r="B90" s="107"/>
      <c r="C90" s="107"/>
      <c r="D90" s="107"/>
      <c r="E90" s="28"/>
      <c r="F90" s="28" t="s">
        <v>153</v>
      </c>
      <c r="G90" s="93"/>
      <c r="H90" s="30">
        <f>H91</f>
        <v>393</v>
      </c>
      <c r="I90" s="30"/>
      <c r="J90" s="31">
        <f>J91+J92</f>
        <v>706</v>
      </c>
      <c r="K90" s="65"/>
    </row>
    <row r="91" spans="1:12" ht="12.75" customHeight="1">
      <c r="A91" s="105" t="s">
        <v>88</v>
      </c>
      <c r="B91" s="105"/>
      <c r="C91" s="105"/>
      <c r="D91" s="105"/>
      <c r="E91" s="28"/>
      <c r="F91" s="28" t="s">
        <v>154</v>
      </c>
      <c r="G91" s="25"/>
      <c r="H91" s="20">
        <v>393</v>
      </c>
      <c r="I91" s="20"/>
      <c r="J91" s="29">
        <v>706</v>
      </c>
      <c r="K91" s="65"/>
    </row>
    <row r="92" spans="1:12" ht="12.75" hidden="1" customHeight="1">
      <c r="A92" s="107" t="s">
        <v>118</v>
      </c>
      <c r="B92" s="107"/>
      <c r="C92" s="107"/>
      <c r="D92" s="107"/>
      <c r="E92" s="28"/>
      <c r="F92" s="28" t="s">
        <v>155</v>
      </c>
      <c r="G92" s="25"/>
      <c r="H92" s="25"/>
      <c r="I92" s="25"/>
      <c r="J92" s="26"/>
      <c r="K92" s="65"/>
    </row>
    <row r="93" spans="1:12" ht="12.75" customHeight="1">
      <c r="A93" s="107" t="s">
        <v>123</v>
      </c>
      <c r="B93" s="107"/>
      <c r="C93" s="107"/>
      <c r="D93" s="107"/>
      <c r="E93" s="28"/>
      <c r="F93" s="28" t="s">
        <v>156</v>
      </c>
      <c r="G93" s="93"/>
      <c r="H93" s="30">
        <f>H94+H95+H100</f>
        <v>823119</v>
      </c>
      <c r="I93" s="30"/>
      <c r="J93" s="31">
        <f>J94+J95+J98+J99+J102+J100</f>
        <v>648324</v>
      </c>
      <c r="K93" s="65"/>
    </row>
    <row r="94" spans="1:12" ht="12.75" customHeight="1">
      <c r="A94" s="105" t="s">
        <v>78</v>
      </c>
      <c r="B94" s="105"/>
      <c r="C94" s="105"/>
      <c r="D94" s="105"/>
      <c r="E94" s="28"/>
      <c r="F94" s="28" t="s">
        <v>157</v>
      </c>
      <c r="G94" s="25"/>
      <c r="H94" s="20">
        <v>234541</v>
      </c>
      <c r="I94" s="20"/>
      <c r="J94" s="29">
        <v>202349</v>
      </c>
      <c r="K94" s="65"/>
    </row>
    <row r="95" spans="1:12" ht="12.75" customHeight="1">
      <c r="A95" s="105" t="s">
        <v>84</v>
      </c>
      <c r="B95" s="105"/>
      <c r="C95" s="105"/>
      <c r="D95" s="105"/>
      <c r="E95" s="28"/>
      <c r="F95" s="28" t="s">
        <v>158</v>
      </c>
      <c r="G95" s="25"/>
      <c r="H95" s="20">
        <v>382221</v>
      </c>
      <c r="I95" s="20"/>
      <c r="J95" s="29">
        <v>310168</v>
      </c>
      <c r="K95" s="65"/>
      <c r="L95" s="4"/>
    </row>
    <row r="96" spans="1:12" ht="12.75" hidden="1" customHeight="1">
      <c r="A96" s="106" t="s">
        <v>72</v>
      </c>
      <c r="B96" s="106"/>
      <c r="C96" s="106"/>
      <c r="D96" s="106"/>
      <c r="E96" s="28"/>
      <c r="F96" s="28" t="s">
        <v>159</v>
      </c>
      <c r="G96" s="25"/>
      <c r="H96" s="25">
        <v>0</v>
      </c>
      <c r="I96" s="25"/>
      <c r="J96" s="26">
        <v>0</v>
      </c>
      <c r="K96" s="65"/>
    </row>
    <row r="97" spans="1:11" ht="12.75" hidden="1" customHeight="1">
      <c r="A97" s="106" t="s">
        <v>74</v>
      </c>
      <c r="B97" s="106"/>
      <c r="C97" s="106"/>
      <c r="D97" s="106"/>
      <c r="E97" s="28"/>
      <c r="F97" s="28" t="s">
        <v>160</v>
      </c>
      <c r="G97" s="25"/>
      <c r="H97" s="25">
        <v>0</v>
      </c>
      <c r="I97" s="25"/>
      <c r="J97" s="26">
        <v>0</v>
      </c>
      <c r="K97" s="65"/>
    </row>
    <row r="98" spans="1:11" ht="12" hidden="1" customHeight="1">
      <c r="A98" s="105" t="s">
        <v>92</v>
      </c>
      <c r="B98" s="105"/>
      <c r="C98" s="105"/>
      <c r="D98" s="105"/>
      <c r="E98" s="28"/>
      <c r="F98" s="28" t="s">
        <v>161</v>
      </c>
      <c r="G98" s="25"/>
      <c r="H98" s="25">
        <v>0</v>
      </c>
      <c r="I98" s="25"/>
      <c r="J98" s="26">
        <v>0</v>
      </c>
      <c r="K98" s="65"/>
    </row>
    <row r="99" spans="1:11" ht="12.75" hidden="1" customHeight="1">
      <c r="A99" s="103" t="s">
        <v>105</v>
      </c>
      <c r="B99" s="103"/>
      <c r="C99" s="103"/>
      <c r="D99" s="103"/>
      <c r="E99" s="28"/>
      <c r="F99" s="28" t="s">
        <v>162</v>
      </c>
      <c r="G99" s="25"/>
      <c r="H99" s="25">
        <v>0</v>
      </c>
      <c r="I99" s="25"/>
      <c r="J99" s="26">
        <v>0</v>
      </c>
      <c r="K99" s="65"/>
    </row>
    <row r="100" spans="1:11" ht="12.75" customHeight="1">
      <c r="A100" s="105" t="s">
        <v>163</v>
      </c>
      <c r="B100" s="105"/>
      <c r="C100" s="105"/>
      <c r="D100" s="105"/>
      <c r="E100" s="28"/>
      <c r="F100" s="28" t="s">
        <v>164</v>
      </c>
      <c r="G100" s="25"/>
      <c r="H100" s="20">
        <v>206357</v>
      </c>
      <c r="I100" s="20"/>
      <c r="J100" s="29">
        <v>135807</v>
      </c>
      <c r="K100" s="65"/>
    </row>
    <row r="101" spans="1:11" ht="12.75" customHeight="1">
      <c r="A101" s="106" t="s">
        <v>72</v>
      </c>
      <c r="B101" s="106"/>
      <c r="C101" s="106"/>
      <c r="D101" s="106"/>
      <c r="E101" s="28"/>
      <c r="F101" s="28" t="s">
        <v>165</v>
      </c>
      <c r="G101" s="25"/>
      <c r="H101" s="20">
        <v>46000</v>
      </c>
      <c r="I101" s="20"/>
      <c r="J101" s="29">
        <v>42898</v>
      </c>
      <c r="K101" s="65"/>
    </row>
    <row r="102" spans="1:11" ht="12.75" hidden="1" customHeight="1">
      <c r="A102" s="105" t="s">
        <v>137</v>
      </c>
      <c r="B102" s="105"/>
      <c r="C102" s="105"/>
      <c r="D102" s="105"/>
      <c r="E102" s="28"/>
      <c r="F102" s="28" t="s">
        <v>166</v>
      </c>
      <c r="G102" s="25"/>
      <c r="H102" s="25"/>
      <c r="I102" s="25"/>
      <c r="J102" s="26"/>
      <c r="K102" s="65"/>
    </row>
    <row r="103" spans="1:11" ht="12.75" customHeight="1">
      <c r="A103" s="107" t="s">
        <v>167</v>
      </c>
      <c r="B103" s="107"/>
      <c r="C103" s="107"/>
      <c r="D103" s="107"/>
      <c r="E103" s="28"/>
      <c r="F103" s="28" t="s">
        <v>168</v>
      </c>
      <c r="G103" s="93"/>
      <c r="H103" s="30">
        <f>H104+H105</f>
        <v>539791</v>
      </c>
      <c r="I103" s="30"/>
      <c r="J103" s="31">
        <f>J104+J105</f>
        <v>267076</v>
      </c>
      <c r="K103" s="65"/>
    </row>
    <row r="104" spans="1:11" ht="12.75" customHeight="1">
      <c r="A104" s="105" t="s">
        <v>78</v>
      </c>
      <c r="B104" s="105"/>
      <c r="C104" s="105"/>
      <c r="D104" s="105"/>
      <c r="E104" s="28"/>
      <c r="F104" s="28" t="s">
        <v>169</v>
      </c>
      <c r="G104" s="25"/>
      <c r="H104" s="20">
        <v>9439</v>
      </c>
      <c r="I104" s="20"/>
      <c r="J104" s="29">
        <v>5704</v>
      </c>
      <c r="K104" s="65"/>
    </row>
    <row r="105" spans="1:11" ht="12" customHeight="1">
      <c r="A105" s="105" t="s">
        <v>84</v>
      </c>
      <c r="B105" s="105"/>
      <c r="C105" s="105"/>
      <c r="D105" s="105"/>
      <c r="E105" s="28"/>
      <c r="F105" s="28" t="s">
        <v>170</v>
      </c>
      <c r="G105" s="25"/>
      <c r="H105" s="20">
        <v>530352</v>
      </c>
      <c r="I105" s="20"/>
      <c r="J105" s="29">
        <v>261372</v>
      </c>
      <c r="K105" s="65"/>
    </row>
    <row r="106" spans="1:11" hidden="1">
      <c r="A106" s="106" t="s">
        <v>72</v>
      </c>
      <c r="B106" s="106"/>
      <c r="C106" s="106"/>
      <c r="D106" s="106"/>
      <c r="E106" s="95"/>
      <c r="F106" s="95" t="s">
        <v>171</v>
      </c>
      <c r="G106" s="96"/>
      <c r="H106" s="97">
        <v>0</v>
      </c>
      <c r="I106" s="97"/>
      <c r="J106" s="29">
        <v>261372</v>
      </c>
      <c r="K106" s="65"/>
    </row>
    <row r="107" spans="1:11" ht="12.75" customHeight="1">
      <c r="A107" s="39" t="s">
        <v>172</v>
      </c>
      <c r="B107" s="40"/>
      <c r="C107" s="40"/>
      <c r="D107" s="40"/>
      <c r="E107" s="40"/>
      <c r="F107" s="40"/>
      <c r="G107" s="98"/>
      <c r="H107" s="41">
        <f>H103+H93+H90+H70+H62</f>
        <v>5244483</v>
      </c>
      <c r="I107" s="41"/>
      <c r="J107" s="42">
        <f>J103+J93+J90+J70+J62</f>
        <v>3323479</v>
      </c>
      <c r="K107" s="65"/>
    </row>
    <row r="108" spans="1:11" ht="12.75" customHeight="1">
      <c r="A108" s="73"/>
      <c r="B108" s="73"/>
      <c r="C108" s="73"/>
      <c r="D108" s="73"/>
      <c r="E108" s="73"/>
      <c r="F108" s="73"/>
      <c r="G108" s="99"/>
      <c r="H108" s="99"/>
      <c r="I108" s="99"/>
      <c r="J108" s="99"/>
    </row>
    <row r="109" spans="1:11" ht="12.75" customHeight="1">
      <c r="H109" s="100"/>
      <c r="J109" s="100"/>
    </row>
    <row r="110" spans="1:11" ht="12.75" customHeight="1">
      <c r="H110" s="100"/>
      <c r="J110" s="65"/>
    </row>
    <row r="111" spans="1:11" ht="12.75" customHeight="1">
      <c r="H111" s="101"/>
      <c r="J111" s="65"/>
    </row>
    <row r="112" spans="1:11" ht="12.75" customHeight="1">
      <c r="H112" s="100"/>
    </row>
    <row r="113" spans="7:11" ht="13.5" customHeight="1">
      <c r="G113" s="102"/>
      <c r="H113" s="100"/>
      <c r="I113" s="102"/>
      <c r="J113" s="100"/>
      <c r="K113" s="100"/>
    </row>
    <row r="114" spans="7:11" ht="13.5" customHeight="1">
      <c r="H114" s="100"/>
      <c r="J114" s="65"/>
    </row>
    <row r="115" spans="7:11">
      <c r="J115" s="65"/>
    </row>
    <row r="116" spans="7:11">
      <c r="J116" s="65"/>
    </row>
  </sheetData>
  <mergeCells count="87">
    <mergeCell ref="A6:F7"/>
    <mergeCell ref="A9:E9"/>
    <mergeCell ref="A10:E10"/>
    <mergeCell ref="A11:E11"/>
    <mergeCell ref="A12:E12"/>
    <mergeCell ref="A13:E13"/>
    <mergeCell ref="A14:E14"/>
    <mergeCell ref="A15:E15"/>
    <mergeCell ref="A17:E17"/>
    <mergeCell ref="A22:E22"/>
    <mergeCell ref="A23:E23"/>
    <mergeCell ref="A24:E24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A78:D78"/>
    <mergeCell ref="A79:D79"/>
    <mergeCell ref="A80:D80"/>
    <mergeCell ref="A81:D81"/>
    <mergeCell ref="A82:D82"/>
    <mergeCell ref="A83:D83"/>
    <mergeCell ref="A84:D84"/>
    <mergeCell ref="A85:D85"/>
    <mergeCell ref="A86:D86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A96:D96"/>
    <mergeCell ref="A97:D97"/>
    <mergeCell ref="A98:D98"/>
    <mergeCell ref="A99:D99"/>
    <mergeCell ref="A105:D105"/>
    <mergeCell ref="A106:D106"/>
    <mergeCell ref="A100:D100"/>
    <mergeCell ref="A101:D101"/>
    <mergeCell ref="A102:D102"/>
    <mergeCell ref="A103:D103"/>
    <mergeCell ref="A104:D104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FA59443174A9428686B6FF1666AF50" ma:contentTypeVersion="17" ma:contentTypeDescription="Vytvoří nový dokument" ma:contentTypeScope="" ma:versionID="845074bceeca00c18d1916fe53de89a0">
  <xsd:schema xmlns:xsd="http://www.w3.org/2001/XMLSchema" xmlns:xs="http://www.w3.org/2001/XMLSchema" xmlns:p="http://schemas.microsoft.com/office/2006/metadata/properties" xmlns:ns2="82b28b2c-cf75-45c7-a5c2-289ad62ee093" xmlns:ns3="44fd4582-1ef6-45d1-b049-d0b9f186f297" targetNamespace="http://schemas.microsoft.com/office/2006/metadata/properties" ma:root="true" ma:fieldsID="94d7b8093b8551afce28f0a1632aa62c" ns2:_="" ns3:_="">
    <xsd:import namespace="82b28b2c-cf75-45c7-a5c2-289ad62ee093"/>
    <xsd:import namespace="44fd4582-1ef6-45d1-b049-d0b9f186f2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28b2c-cf75-45c7-a5c2-289ad62ee0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6d139d8-67f2-4170-8ea1-b91561e7a0a3}" ma:internalName="TaxCatchAll" ma:showField="CatchAllData" ma:web="82b28b2c-cf75-45c7-a5c2-289ad62ee0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26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d4582-1ef6-45d1-b049-d0b9f186f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3a77d7a1-74b3-40f6-8b07-f0cf23821e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b28b2c-cf75-45c7-a5c2-289ad62ee093" xsi:nil="true"/>
    <lcf76f155ced4ddcb4097134ff3c332f xmlns="44fd4582-1ef6-45d1-b049-d0b9f186f297">
      <Terms xmlns="http://schemas.microsoft.com/office/infopath/2007/PartnerControls"/>
    </lcf76f155ced4ddcb4097134ff3c332f>
    <_dlc_DocId xmlns="82b28b2c-cf75-45c7-a5c2-289ad62ee093">7HD6N7AU64JQ-2145028681-29034</_dlc_DocId>
    <_dlc_DocIdUrl xmlns="82b28b2c-cf75-45c7-a5c2-289ad62ee093">
      <Url>https://directpojistovnaas.sharepoint.com/FINANCE/CAR/_layouts/15/DocIdRedir.aspx?ID=7HD6N7AU64JQ-2145028681-29034</Url>
      <Description>7HD6N7AU64JQ-2145028681-29034</Description>
    </_dlc_DocIdUrl>
  </documentManagement>
</p:properties>
</file>

<file path=customXml/itemProps1.xml><?xml version="1.0" encoding="utf-8"?>
<ds:datastoreItem xmlns:ds="http://schemas.openxmlformats.org/officeDocument/2006/customXml" ds:itemID="{9FBB9528-1DE6-449E-95CC-3DDD59B7D9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6BBF6-CC2F-4A1A-881C-F042A85CA90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375C789-D5F2-4B06-AFEF-05D7B80176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b28b2c-cf75-45c7-a5c2-289ad62ee093"/>
    <ds:schemaRef ds:uri="44fd4582-1ef6-45d1-b049-d0b9f186f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4C3BD92-4948-4AC0-B23E-873B8FE33072}">
  <ds:schemaRefs>
    <ds:schemaRef ds:uri="http://schemas.microsoft.com/office/2006/metadata/properties"/>
    <ds:schemaRef ds:uri="http://schemas.microsoft.com/office/infopath/2007/PartnerControls"/>
    <ds:schemaRef ds:uri="82b28b2c-cf75-45c7-a5c2-289ad62ee093"/>
    <ds:schemaRef ds:uri="44fd4582-1ef6-45d1-b049-d0b9f186f2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P&amp;L 12-2025</vt:lpstr>
      <vt:lpstr>BS 12-2025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 Sychra</dc:creator>
  <cp:keywords/>
  <dc:description/>
  <cp:lastModifiedBy>Veronika Čumová</cp:lastModifiedBy>
  <cp:revision>0</cp:revision>
  <dcterms:created xsi:type="dcterms:W3CDTF">2016-10-31T12:26:50Z</dcterms:created>
  <dcterms:modified xsi:type="dcterms:W3CDTF">2026-04-30T08:40:39Z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0x01010008FA59443174A9428686B6FF1666AF50</vt:lpwstr>
  </property>
  <property fmtid="{D5CDD505-2E9C-101B-9397-08002B2CF9AE}" pid="3" name="MSIP_Label_2f90dfaf-3227-49c1-ac9e-e3a490b2dbb5_ActionId">
    <vt:lpwstr>d54c9546-d946-4f20-a830-1df40513ba78</vt:lpwstr>
  </property>
  <property fmtid="{D5CDD505-2E9C-101B-9397-08002B2CF9AE}" pid="4" name="MSIP_Label_2f90dfaf-3227-49c1-ac9e-e3a490b2dbb5_ContentBits">
    <vt:lpwstr>0</vt:lpwstr>
  </property>
  <property fmtid="{D5CDD505-2E9C-101B-9397-08002B2CF9AE}" pid="5" name="MSIP_Label_2f90dfaf-3227-49c1-ac9e-e3a490b2dbb5_Enabled">
    <vt:lpwstr>true</vt:lpwstr>
  </property>
  <property fmtid="{D5CDD505-2E9C-101B-9397-08002B2CF9AE}" pid="6" name="MSIP_Label_2f90dfaf-3227-49c1-ac9e-e3a490b2dbb5_Method">
    <vt:lpwstr>Standard</vt:lpwstr>
  </property>
  <property fmtid="{D5CDD505-2E9C-101B-9397-08002B2CF9AE}" pid="7" name="MSIP_Label_2f90dfaf-3227-49c1-ac9e-e3a490b2dbb5_Name">
    <vt:lpwstr>Interní</vt:lpwstr>
  </property>
  <property fmtid="{D5CDD505-2E9C-101B-9397-08002B2CF9AE}" pid="8" name="MSIP_Label_2f90dfaf-3227-49c1-ac9e-e3a490b2dbb5_SetDate">
    <vt:lpwstr>2025-03-28T08:55:56Z</vt:lpwstr>
  </property>
  <property fmtid="{D5CDD505-2E9C-101B-9397-08002B2CF9AE}" pid="9" name="MSIP_Label_2f90dfaf-3227-49c1-ac9e-e3a490b2dbb5_SiteId">
    <vt:lpwstr>ebc0beb2-ea26-4367-a01b-0621b24bfc62</vt:lpwstr>
  </property>
  <property fmtid="{D5CDD505-2E9C-101B-9397-08002B2CF9AE}" pid="10" name="MSIP_Label_2f90dfaf-3227-49c1-ac9e-e3a490b2dbb5_Tag">
    <vt:lpwstr>10, 3, 0, 1</vt:lpwstr>
  </property>
  <property fmtid="{D5CDD505-2E9C-101B-9397-08002B2CF9AE}" pid="11" name="MediaServiceImageTags">
    <vt:lpwstr/>
  </property>
  <property fmtid="{D5CDD505-2E9C-101B-9397-08002B2CF9AE}" pid="12" name="_dlc_DocIdItemGuid">
    <vt:lpwstr>f2b4d3e3-c27e-4539-9afb-8db968234aa2</vt:lpwstr>
  </property>
</Properties>
</file>