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directpojistovnaas.sharepoint.com/FINANCE/CAR/Sdilene dokumenty/5_VÝSLEDKY A REPORTING/Výroční zpráva/VZ 2024/"/>
    </mc:Choice>
  </mc:AlternateContent>
  <xr:revisionPtr revIDLastSave="225" documentId="8_{09AC3230-638A-4AE2-9EB7-926F1A0C97D5}" xr6:coauthVersionLast="47" xr6:coauthVersionMax="47" xr10:uidLastSave="{DF72AE7F-4039-464C-B47B-6F19105A80B4}"/>
  <bookViews>
    <workbookView xWindow="-120" yWindow="-120" windowWidth="29040" windowHeight="15720" xr2:uid="{00000000-000D-0000-FFFF-FFFF00000000}"/>
  </bookViews>
  <sheets>
    <sheet name="P&amp;L 12-2024" sheetId="8" r:id="rId1"/>
    <sheet name="BS 12-2024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4" i="8" l="1"/>
  <c r="J44" i="9"/>
  <c r="H34" i="9" l="1"/>
  <c r="I49" i="8"/>
  <c r="H21" i="8"/>
  <c r="G24" i="8"/>
  <c r="H93" i="9"/>
  <c r="H103" i="9" l="1"/>
  <c r="I48" i="9" l="1"/>
  <c r="I56" i="9"/>
  <c r="G51" i="9"/>
  <c r="I49" i="9"/>
  <c r="G47" i="9"/>
  <c r="I47" i="9" s="1"/>
  <c r="I35" i="9"/>
  <c r="G34" i="9"/>
  <c r="I34" i="9" s="1"/>
  <c r="G24" i="9"/>
  <c r="I24" i="9" s="1"/>
  <c r="I50" i="8"/>
  <c r="I16" i="8" s="1"/>
  <c r="J17" i="9"/>
  <c r="J24" i="9"/>
  <c r="J53" i="9"/>
  <c r="J90" i="9"/>
  <c r="H47" i="9"/>
  <c r="H90" i="9"/>
  <c r="G53" i="9"/>
  <c r="I53" i="9" s="1"/>
  <c r="I45" i="9"/>
  <c r="I41" i="9"/>
  <c r="I30" i="9"/>
  <c r="I20" i="9"/>
  <c r="I18" i="9"/>
  <c r="I54" i="9"/>
  <c r="H51" i="9"/>
  <c r="I50" i="9"/>
  <c r="I46" i="9"/>
  <c r="I43" i="9"/>
  <c r="I42" i="9"/>
  <c r="I40" i="9"/>
  <c r="I39" i="9"/>
  <c r="I37" i="9"/>
  <c r="I36" i="9"/>
  <c r="I32" i="9"/>
  <c r="I31" i="9"/>
  <c r="I29" i="9"/>
  <c r="I28" i="9"/>
  <c r="I19" i="9"/>
  <c r="H17" i="9"/>
  <c r="H13" i="9" s="1"/>
  <c r="I16" i="9"/>
  <c r="I15" i="9"/>
  <c r="I14" i="9"/>
  <c r="J16" i="8"/>
  <c r="H33" i="9" l="1"/>
  <c r="H57" i="9" s="1"/>
  <c r="J22" i="9"/>
  <c r="J13" i="9" s="1"/>
  <c r="J34" i="9"/>
  <c r="J33" i="9" s="1"/>
  <c r="J47" i="9"/>
  <c r="J51" i="9"/>
  <c r="J93" i="9"/>
  <c r="J103" i="9"/>
  <c r="J79" i="9"/>
  <c r="G15" i="8"/>
  <c r="J73" i="9"/>
  <c r="I38" i="9"/>
  <c r="I44" i="9"/>
  <c r="H79" i="9"/>
  <c r="G23" i="8"/>
  <c r="H24" i="8" s="1"/>
  <c r="I24" i="8" s="1"/>
  <c r="H73" i="9"/>
  <c r="H70" i="9" s="1"/>
  <c r="G14" i="8"/>
  <c r="H15" i="8" s="1"/>
  <c r="I15" i="8" s="1"/>
  <c r="I55" i="9"/>
  <c r="I51" i="9"/>
  <c r="I52" i="9"/>
  <c r="G22" i="9"/>
  <c r="I22" i="9" s="1"/>
  <c r="I25" i="9"/>
  <c r="I23" i="9"/>
  <c r="G17" i="9"/>
  <c r="I17" i="9" s="1"/>
  <c r="I10" i="9"/>
  <c r="J34" i="8"/>
  <c r="J36" i="8" s="1"/>
  <c r="I31" i="8"/>
  <c r="I44" i="8"/>
  <c r="H13" i="8"/>
  <c r="J55" i="8" l="1"/>
  <c r="J61" i="8" s="1"/>
  <c r="J57" i="9"/>
  <c r="J70" i="9"/>
  <c r="G33" i="9"/>
  <c r="G13" i="9"/>
  <c r="I13" i="9" s="1"/>
  <c r="J53" i="8" l="1"/>
  <c r="J68" i="9"/>
  <c r="J62" i="9"/>
  <c r="I33" i="9"/>
  <c r="G57" i="9"/>
  <c r="I57" i="9" s="1"/>
  <c r="I34" i="8"/>
  <c r="I36" i="8" s="1"/>
  <c r="I55" i="8" s="1"/>
  <c r="I61" i="8" s="1"/>
  <c r="J107" i="9" l="1"/>
  <c r="H68" i="9"/>
  <c r="I53" i="8"/>
  <c r="H62" i="9" l="1"/>
  <c r="H107" i="9" s="1"/>
</calcChain>
</file>

<file path=xl/sharedStrings.xml><?xml version="1.0" encoding="utf-8"?>
<sst xmlns="http://schemas.openxmlformats.org/spreadsheetml/2006/main" count="281" uniqueCount="175">
  <si>
    <t>Direct pojišťovna, a.s.</t>
  </si>
  <si>
    <t>(V tisících Kč)</t>
  </si>
  <si>
    <t>Sídlo společnosti: Nové sady 996/25, 602 00 Brno, IČO: 25073958</t>
  </si>
  <si>
    <t>AKTIVA</t>
  </si>
  <si>
    <t>Hrubá výše</t>
  </si>
  <si>
    <t>Úprava</t>
  </si>
  <si>
    <t>Čistá výše</t>
  </si>
  <si>
    <t>A.</t>
  </si>
  <si>
    <t>Pohledávky za upsaný základní kapitál</t>
  </si>
  <si>
    <t>B.</t>
  </si>
  <si>
    <t>Dlouhodobý nehmotný majetek, z toho:</t>
  </si>
  <si>
    <t>a)</t>
  </si>
  <si>
    <t>zřizovací výdaje</t>
  </si>
  <si>
    <t>b)</t>
  </si>
  <si>
    <t>goodwill</t>
  </si>
  <si>
    <t>C.</t>
  </si>
  <si>
    <t>I.</t>
  </si>
  <si>
    <t>Pozemky a stavby (nemovitosti), z toho:</t>
  </si>
  <si>
    <t>II.</t>
  </si>
  <si>
    <t>III.</t>
  </si>
  <si>
    <t>1.</t>
  </si>
  <si>
    <t>Akcie a ostatní cenné papíry s proměnlivým výnosem, ostatní podíly</t>
  </si>
  <si>
    <t>2.</t>
  </si>
  <si>
    <t>3.</t>
  </si>
  <si>
    <t>4.</t>
  </si>
  <si>
    <t>5.</t>
  </si>
  <si>
    <t>Depozita u finančních institucí</t>
  </si>
  <si>
    <t>6.</t>
  </si>
  <si>
    <t>IV.</t>
  </si>
  <si>
    <t>Depozita při aktivním zajištění</t>
  </si>
  <si>
    <t>D.</t>
  </si>
  <si>
    <t>E.</t>
  </si>
  <si>
    <t>Dlužníci</t>
  </si>
  <si>
    <t>Pohledávky z operací přímého pojištění</t>
  </si>
  <si>
    <t>pohledávky za ovládanými osobami</t>
  </si>
  <si>
    <t>pohledávky za osobami, ve kterých má účetní jednotka podstatný vliv</t>
  </si>
  <si>
    <t>F.</t>
  </si>
  <si>
    <t>Ostatní aktiva</t>
  </si>
  <si>
    <t>III. Jiná aktiva</t>
  </si>
  <si>
    <t>G.</t>
  </si>
  <si>
    <t>Přechodné účty aktiv</t>
  </si>
  <si>
    <t>AKTIVA CELKEM</t>
  </si>
  <si>
    <t>PASIVA</t>
  </si>
  <si>
    <t>Vlastní kapitál</t>
  </si>
  <si>
    <t>Podřízená pasiva</t>
  </si>
  <si>
    <t>Technické rezervy</t>
  </si>
  <si>
    <t>Technická rezerva životního pojištění, je-li nositelem investičního rizika pojistník</t>
  </si>
  <si>
    <t>Rezervy</t>
  </si>
  <si>
    <t>Depozita při pasivním zajištění</t>
  </si>
  <si>
    <t>Věřitelé</t>
  </si>
  <si>
    <t>H.</t>
  </si>
  <si>
    <t>Přechodné účty pasiv</t>
  </si>
  <si>
    <t>PASIVA CELKEM</t>
  </si>
  <si>
    <t>Základna</t>
  </si>
  <si>
    <t>Mezisoučet</t>
  </si>
  <si>
    <t>Výsledek</t>
  </si>
  <si>
    <t xml:space="preserve">    1. Zasloužené pojistné, očištěné od zajištění:</t>
  </si>
  <si>
    <t xml:space="preserve"> </t>
  </si>
  <si>
    <t>a) předepsané hrubé pojistné</t>
  </si>
  <si>
    <t>b) pojistné postoupené zajišťovatelům (-)</t>
  </si>
  <si>
    <t>c) změna stavu hrubé výše rezervy na nezasloužené pojistné (+/-)</t>
  </si>
  <si>
    <t>d) změna stavu rezervy na nezasloužené pojistné, podíl zajišťovatelů (+/-)</t>
  </si>
  <si>
    <t xml:space="preserve">   3. Ostatní technické výnosy, očištěné od zajištění</t>
  </si>
  <si>
    <t xml:space="preserve">   4. Náklady na pojistná plnění, očištěné od zajištění:</t>
  </si>
  <si>
    <t>a) náklady na pojistná plnění:</t>
  </si>
  <si>
    <t xml:space="preserve">    aa) hrubá výše</t>
  </si>
  <si>
    <t xml:space="preserve">    bb) podíl zajišťovatelů (-)</t>
  </si>
  <si>
    <t>b) změna stavu rezervy na pojistná plnění:</t>
  </si>
  <si>
    <t xml:space="preserve">   5. Změna stavu ostatních technických rezerv, očištěné od zajištění (+/-)</t>
  </si>
  <si>
    <t xml:space="preserve">   7. Čistá výše provozních nákladů:</t>
  </si>
  <si>
    <t>a) pořizovací náklady na pojistné smlouvy</t>
  </si>
  <si>
    <t>b) změna stavu časově rozlišených pořizovacích nákladů (+/-)</t>
  </si>
  <si>
    <t>c) správní režie</t>
  </si>
  <si>
    <t>d) provize od zajišťovatelů a podíly na ziscích (-)</t>
  </si>
  <si>
    <t xml:space="preserve">   8. Ostatní technické náklady, očištěné od zajištění</t>
  </si>
  <si>
    <t xml:space="preserve">   9. Změna stavu vyrovnávací rezervy (+/-)</t>
  </si>
  <si>
    <t xml:space="preserve">   10. Mezisoučet, zůstatek (výsledek) Technického účtu k neživotnímu pojištění (položka III.1.)</t>
  </si>
  <si>
    <t xml:space="preserve">     1. Výsledek Technického účtu k neživotnímu pojištění (položka I.10.)</t>
  </si>
  <si>
    <t xml:space="preserve">     2. Výsledek Technického účtu k životnímu pojištění (položka II.13.)</t>
  </si>
  <si>
    <t xml:space="preserve">    aa) výnosy z pozemků a staveb (nemovitostí)</t>
  </si>
  <si>
    <t xml:space="preserve">    bb) výnosy z ostatních investic</t>
  </si>
  <si>
    <t xml:space="preserve">     7. Ostatní výnosy</t>
  </si>
  <si>
    <t xml:space="preserve">     8. Ostatní náklady</t>
  </si>
  <si>
    <t xml:space="preserve">     9. Daň z příjmů z běžné činnosti</t>
  </si>
  <si>
    <t xml:space="preserve">     10. Zisk nebo ztráta z běžné činnosti po zdanění</t>
  </si>
  <si>
    <t xml:space="preserve">     11. Mimořádné náklady</t>
  </si>
  <si>
    <t xml:space="preserve">     12. Mimořádné výnosy</t>
  </si>
  <si>
    <t xml:space="preserve">     13. Mimořádný zisk nebo ztráta</t>
  </si>
  <si>
    <t xml:space="preserve">     14. Daň z příjmů z mimořádné činnosti</t>
  </si>
  <si>
    <t xml:space="preserve">     15. Ostatní daně neuvedené v předcházejících položkách</t>
  </si>
  <si>
    <t xml:space="preserve">     16. Zisk nebo ztráta za účetní období</t>
  </si>
  <si>
    <t>Legenda</t>
  </si>
  <si>
    <t>Investice v podnikatelských seskupeních</t>
  </si>
  <si>
    <t>Jiné investice</t>
  </si>
  <si>
    <t>Ostatní investice</t>
  </si>
  <si>
    <t>Investice v investičních sdruženích</t>
  </si>
  <si>
    <t>Investice životního pojištění, je-li nositelem investičního rizika pojistník</t>
  </si>
  <si>
    <t xml:space="preserve">   2. Převedené výnosy z investic z Netechnického účtu (položka III.6.)</t>
  </si>
  <si>
    <t xml:space="preserve">   6. Bonusy a slevy, očištěné od zajištění</t>
  </si>
  <si>
    <t xml:space="preserve">     3. Výnosy z investic:</t>
  </si>
  <si>
    <t>c) změny hodnoty investic</t>
  </si>
  <si>
    <t>d) výnosy z realizace investic</t>
  </si>
  <si>
    <t xml:space="preserve">     4. Převedené výnosy investic z Technického účtu k životnímu pojištění (položka II.12.)</t>
  </si>
  <si>
    <t xml:space="preserve">     5. Náklady na investice:</t>
  </si>
  <si>
    <t>a) náklady na správu investic, včetně úroků</t>
  </si>
  <si>
    <t>b) změny hodnoty investic</t>
  </si>
  <si>
    <t>c) náklady spojené s realizací investic</t>
  </si>
  <si>
    <t xml:space="preserve">     6. Převod výnosů z investic na Technický účet k neživotnímu pojištění (položka I.2.)</t>
  </si>
  <si>
    <t>Investice</t>
  </si>
  <si>
    <t>Pozemky</t>
  </si>
  <si>
    <t>Stavby</t>
  </si>
  <si>
    <t>Dluhové cenné papíry, v tom:</t>
  </si>
  <si>
    <t>7.</t>
  </si>
  <si>
    <t>Pojistníci</t>
  </si>
  <si>
    <t>Pojišťovací zprostředkovatelé</t>
  </si>
  <si>
    <t>Pohledávky z operací zajištění</t>
  </si>
  <si>
    <t>Ostatní pohledávky</t>
  </si>
  <si>
    <t>Dlouhodobý hmotný majetek, jiný než pozemky a stavby (nemovitosti), a zásoby</t>
  </si>
  <si>
    <t>Hotovost na účtech u finančních institucí a hotovost v pokladně</t>
  </si>
  <si>
    <t>Naběhlé úroky a nájemné</t>
  </si>
  <si>
    <t>Odložené pořizovací náklady na pojistné smlouvy, v tom odděleně:</t>
  </si>
  <si>
    <t>v neživotním pojištění</t>
  </si>
  <si>
    <t>VI.</t>
  </si>
  <si>
    <t>VII.</t>
  </si>
  <si>
    <t>Základní kapitál</t>
  </si>
  <si>
    <t>změny základního kapitálu</t>
  </si>
  <si>
    <t>Emisní ážio</t>
  </si>
  <si>
    <t>Ostatní kapitálové fondy</t>
  </si>
  <si>
    <t>Nerozdělený zisk minulých účetních období nebo neuhrazená ztráta minulých účetních období</t>
  </si>
  <si>
    <t>Zisk nebo ztráta běžného účetního období</t>
  </si>
  <si>
    <t>8.</t>
  </si>
  <si>
    <t>Rezerva na nezasloužené pojistné</t>
  </si>
  <si>
    <t>hrubá výše</t>
  </si>
  <si>
    <t>hodnota zajištění (-)</t>
  </si>
  <si>
    <t>Rezerva na životní pojištění</t>
  </si>
  <si>
    <t>Rezerva na pojistná plnění nevyřízených pojistných událostí</t>
  </si>
  <si>
    <t>Rezerva na bonusy a slevy</t>
  </si>
  <si>
    <t>Ostatní technické rezervy</t>
  </si>
  <si>
    <t>Rezerva pojistného neživotních pojištění</t>
  </si>
  <si>
    <t>Ostatní rezervy</t>
  </si>
  <si>
    <t>V.</t>
  </si>
  <si>
    <t>Závazky z operací přímého pojištění</t>
  </si>
  <si>
    <t>Závazky z operací zajištění</t>
  </si>
  <si>
    <t>závazky vůči ovládaným osobám</t>
  </si>
  <si>
    <t>závazky vůči osobám, ve kterých má účetní jednotka podstatný vliv</t>
  </si>
  <si>
    <t>Výpůjčky zaručené dluhopisem, z toho:</t>
  </si>
  <si>
    <t>Závazky vůči finančním institucím, z toho:</t>
  </si>
  <si>
    <t>Ostatní závazky, z toho:</t>
  </si>
  <si>
    <t>daňové závazky a závazky ze sociálního zabezpečení</t>
  </si>
  <si>
    <t>Garanční fond Kanceláře</t>
  </si>
  <si>
    <t>Výdaje příštích období a výnosy příštích období</t>
  </si>
  <si>
    <t>III. NETECHNICKÝ ÚČET</t>
  </si>
  <si>
    <t>cenné papíry oceňované reálnou hodnotou</t>
  </si>
  <si>
    <t>realizovatelné cenné papíry</t>
  </si>
  <si>
    <t>Ostatní půjčky</t>
  </si>
  <si>
    <t>Ostatní přechodné účty pasiv</t>
  </si>
  <si>
    <t>Ostatní přechodné účty aktiv</t>
  </si>
  <si>
    <t xml:space="preserve">a) výnosy z podílů se zvláštním uvedením těch, které pocházejí z ovládaných osob </t>
  </si>
  <si>
    <t xml:space="preserve">b) výnosy z ostatních investic, v tom:           </t>
  </si>
  <si>
    <t>v životním pojištění</t>
  </si>
  <si>
    <t>Zisk nebo ztráta z běžné činnosti před zdaněním</t>
  </si>
  <si>
    <r>
      <t>I. TECHNICKÝ ÚČET K NEŽIVOTNÍMU POJIŠTĚN</t>
    </r>
    <r>
      <rPr>
        <sz val="8"/>
        <color indexed="8"/>
        <rFont val="Arial"/>
        <family val="2"/>
        <charset val="238"/>
      </rPr>
      <t>Í</t>
    </r>
  </si>
  <si>
    <t>dohadné položky pasivní</t>
  </si>
  <si>
    <t>Podíly v ovládaných osobách</t>
  </si>
  <si>
    <t>Dluhové CP vydané ovládanými osobami a zápůjčky a úvěry těmto osobám</t>
  </si>
  <si>
    <t>Podíly s podstatným vlivem</t>
  </si>
  <si>
    <t>Dluhové CP vydané os., ve kterých má úč. jedn. podst. Vliv</t>
  </si>
  <si>
    <t>K 31. 12. 2023</t>
  </si>
  <si>
    <t>Za období končící
k 31. 12. 2024</t>
  </si>
  <si>
    <t>Výkaz zisku a ztráty k 31. prosinci 2024</t>
  </si>
  <si>
    <t>K 31. 12. 2024</t>
  </si>
  <si>
    <t>Rozvaha k 31. prosinci 2024</t>
  </si>
  <si>
    <t>Za rok končící
k 31. 12. 2023
upraveno</t>
  </si>
  <si>
    <t>Čistá výše
upraveno</t>
  </si>
  <si>
    <t>K 31. 12. 2023
upraveno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</si>
</sst>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29"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7"/>
      <color indexed="8"/>
      <name val="ProximaNova-Light"/>
      <charset val="77"/>
    </font>
    <font>
      <sz val="16"/>
      <name val="Arial CE"/>
      <family val="2"/>
      <charset val="238"/>
    </font>
    <font>
      <sz val="16"/>
      <name val="Arial"/>
      <family val="2"/>
      <charset val="238"/>
    </font>
    <font>
      <sz val="14"/>
      <name val="Arial CE"/>
      <family val="2"/>
      <charset val="238"/>
    </font>
    <font>
      <sz val="14"/>
      <name val="Arial"/>
      <family val="2"/>
      <charset val="238"/>
    </font>
    <font>
      <sz val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Arial CE"/>
      <charset val="238"/>
    </font>
    <font>
      <sz val="8"/>
      <name val="Arial CE"/>
      <charset val="238"/>
    </font>
    <font>
      <sz val="10"/>
      <name val="Arial CE"/>
      <charset val="238"/>
    </font>
    <font>
      <sz val="7"/>
      <color indexed="8"/>
      <name val="Arial"/>
      <family val="2"/>
      <charset val="1"/>
    </font>
    <font>
      <sz val="7"/>
      <name val="Arial CE"/>
      <family val="2"/>
      <charset val="238"/>
    </font>
    <font>
      <b/>
      <sz val="14"/>
      <color indexed="8"/>
      <name val="ProximaNova-Light"/>
      <charset val="238"/>
    </font>
    <font>
      <sz val="8"/>
      <color indexed="8"/>
      <name val="Arial"/>
      <family val="2"/>
      <charset val="238"/>
    </font>
    <font>
      <sz val="8"/>
      <color indexed="17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rgb="FF000000"/>
      <name val="Calibri"/>
      <family val="2"/>
      <charset val="238"/>
    </font>
    <font>
      <sz val="7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BECFCB"/>
        <bgColor indexed="31"/>
      </patternFill>
    </fill>
    <fill>
      <patternFill patternType="solid">
        <fgColor theme="0"/>
        <bgColor rgb="FF000000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hair">
        <color indexed="17"/>
      </left>
      <right style="hair">
        <color indexed="8"/>
      </right>
      <top style="hair">
        <color indexed="17"/>
      </top>
      <bottom style="hair">
        <color indexed="17"/>
      </bottom>
      <diagonal/>
    </border>
    <border>
      <left style="hair">
        <color indexed="17"/>
      </left>
      <right style="hair">
        <color indexed="8"/>
      </right>
      <top style="hair">
        <color indexed="17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2" fillId="0" borderId="0"/>
    <xf numFmtId="0" fontId="1" fillId="0" borderId="0"/>
  </cellStyleXfs>
  <cellXfs count="128">
    <xf numFmtId="0" fontId="0" fillId="0" borderId="0" xfId="0"/>
    <xf numFmtId="3" fontId="0" fillId="0" borderId="0" xfId="0" applyNumberFormat="1"/>
    <xf numFmtId="0" fontId="4" fillId="0" borderId="0" xfId="0" applyFont="1"/>
    <xf numFmtId="0" fontId="5" fillId="0" borderId="1" xfId="0" applyFont="1" applyBorder="1"/>
    <xf numFmtId="0" fontId="7" fillId="0" borderId="0" xfId="0" applyFont="1"/>
    <xf numFmtId="0" fontId="6" fillId="0" borderId="0" xfId="0" applyFont="1"/>
    <xf numFmtId="0" fontId="9" fillId="0" borderId="0" xfId="0" applyFont="1"/>
    <xf numFmtId="0" fontId="8" fillId="0" borderId="0" xfId="0" applyFont="1"/>
    <xf numFmtId="0" fontId="10" fillId="0" borderId="0" xfId="0" applyFont="1"/>
    <xf numFmtId="3" fontId="4" fillId="0" borderId="0" xfId="0" applyNumberFormat="1" applyFont="1"/>
    <xf numFmtId="0" fontId="11" fillId="0" borderId="0" xfId="0" applyFont="1"/>
    <xf numFmtId="0" fontId="12" fillId="0" borderId="0" xfId="0" applyFont="1"/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3" fontId="10" fillId="3" borderId="0" xfId="0" applyNumberFormat="1" applyFont="1" applyFill="1" applyAlignment="1">
      <alignment vertical="center"/>
    </xf>
    <xf numFmtId="3" fontId="10" fillId="0" borderId="0" xfId="0" applyNumberFormat="1" applyFont="1"/>
    <xf numFmtId="3" fontId="12" fillId="4" borderId="0" xfId="0" applyNumberFormat="1" applyFont="1" applyFill="1" applyAlignment="1">
      <alignment vertical="center"/>
    </xf>
    <xf numFmtId="3" fontId="12" fillId="0" borderId="0" xfId="0" applyNumberFormat="1" applyFont="1" applyAlignment="1">
      <alignment horizontal="center"/>
    </xf>
    <xf numFmtId="3" fontId="12" fillId="0" borderId="0" xfId="0" applyNumberFormat="1" applyFont="1"/>
    <xf numFmtId="3" fontId="12" fillId="0" borderId="0" xfId="0" applyNumberFormat="1" applyFont="1" applyAlignment="1">
      <alignment horizontal="center" vertical="center"/>
    </xf>
    <xf numFmtId="0" fontId="14" fillId="0" borderId="0" xfId="0" applyFont="1"/>
    <xf numFmtId="3" fontId="15" fillId="0" borderId="0" xfId="0" applyNumberFormat="1" applyFont="1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  <xf numFmtId="164" fontId="15" fillId="0" borderId="0" xfId="1" applyNumberFormat="1" applyFont="1"/>
    <xf numFmtId="3" fontId="15" fillId="0" borderId="0" xfId="0" applyNumberFormat="1" applyFont="1" applyAlignment="1">
      <alignment horizontal="left"/>
    </xf>
    <xf numFmtId="0" fontId="17" fillId="0" borderId="0" xfId="0" applyFont="1" applyAlignment="1">
      <alignment vertical="center"/>
    </xf>
    <xf numFmtId="0" fontId="17" fillId="4" borderId="0" xfId="0" applyFont="1" applyFill="1" applyAlignment="1">
      <alignment vertical="center"/>
    </xf>
    <xf numFmtId="49" fontId="17" fillId="4" borderId="0" xfId="0" applyNumberFormat="1" applyFont="1" applyFill="1" applyAlignment="1">
      <alignment horizontal="right" vertical="center"/>
    </xf>
    <xf numFmtId="49" fontId="12" fillId="4" borderId="0" xfId="0" applyNumberFormat="1" applyFont="1" applyFill="1" applyAlignment="1">
      <alignment horizontal="center" vertical="center"/>
    </xf>
    <xf numFmtId="0" fontId="17" fillId="0" borderId="0" xfId="0" applyFont="1" applyAlignment="1">
      <alignment vertical="center" wrapText="1"/>
    </xf>
    <xf numFmtId="49" fontId="17" fillId="0" borderId="0" xfId="0" applyNumberFormat="1" applyFont="1" applyAlignment="1">
      <alignment horizontal="right" vertical="center"/>
    </xf>
    <xf numFmtId="49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1" xfId="0" applyFont="1" applyBorder="1"/>
    <xf numFmtId="3" fontId="11" fillId="0" borderId="3" xfId="0" applyNumberFormat="1" applyFont="1" applyBorder="1"/>
    <xf numFmtId="0" fontId="20" fillId="0" borderId="3" xfId="0" applyFont="1" applyBorder="1"/>
    <xf numFmtId="3" fontId="11" fillId="0" borderId="8" xfId="0" applyNumberFormat="1" applyFont="1" applyBorder="1"/>
    <xf numFmtId="3" fontId="19" fillId="2" borderId="3" xfId="0" applyNumberFormat="1" applyFont="1" applyFill="1" applyBorder="1" applyAlignment="1">
      <alignment horizontal="center"/>
    </xf>
    <xf numFmtId="3" fontId="19" fillId="2" borderId="8" xfId="0" applyNumberFormat="1" applyFont="1" applyFill="1" applyBorder="1" applyAlignment="1">
      <alignment horizontal="center"/>
    </xf>
    <xf numFmtId="3" fontId="19" fillId="0" borderId="3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2" borderId="3" xfId="0" applyNumberFormat="1" applyFont="1" applyFill="1" applyBorder="1" applyAlignment="1">
      <alignment horizontal="center"/>
    </xf>
    <xf numFmtId="3" fontId="19" fillId="0" borderId="8" xfId="0" applyNumberFormat="1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/>
    <xf numFmtId="0" fontId="22" fillId="0" borderId="2" xfId="0" applyFont="1" applyBorder="1"/>
    <xf numFmtId="0" fontId="20" fillId="0" borderId="5" xfId="0" applyFont="1" applyBorder="1"/>
    <xf numFmtId="1" fontId="19" fillId="0" borderId="5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right" vertical="center"/>
    </xf>
    <xf numFmtId="3" fontId="23" fillId="0" borderId="0" xfId="0" applyNumberFormat="1" applyFont="1" applyAlignment="1">
      <alignment horizontal="right" vertical="center" wrapText="1"/>
    </xf>
    <xf numFmtId="0" fontId="23" fillId="0" borderId="0" xfId="0" applyFont="1" applyAlignment="1">
      <alignment horizontal="right" vertical="center" wrapText="1"/>
    </xf>
    <xf numFmtId="0" fontId="19" fillId="0" borderId="3" xfId="0" applyFont="1" applyBorder="1" applyAlignment="1">
      <alignment wrapText="1"/>
    </xf>
    <xf numFmtId="0" fontId="19" fillId="0" borderId="3" xfId="0" applyFont="1" applyBorder="1"/>
    <xf numFmtId="0" fontId="24" fillId="0" borderId="1" xfId="0" applyFont="1" applyBorder="1"/>
    <xf numFmtId="1" fontId="11" fillId="0" borderId="5" xfId="0" applyNumberFormat="1" applyFont="1" applyBorder="1"/>
    <xf numFmtId="3" fontId="11" fillId="2" borderId="8" xfId="0" applyNumberFormat="1" applyFont="1" applyFill="1" applyBorder="1" applyAlignment="1">
      <alignment horizontal="center"/>
    </xf>
    <xf numFmtId="0" fontId="11" fillId="0" borderId="4" xfId="0" applyFont="1" applyBorder="1"/>
    <xf numFmtId="0" fontId="11" fillId="0" borderId="5" xfId="0" applyFont="1" applyBorder="1"/>
    <xf numFmtId="3" fontId="11" fillId="0" borderId="0" xfId="0" applyNumberFormat="1" applyFont="1"/>
    <xf numFmtId="0" fontId="25" fillId="0" borderId="1" xfId="0" applyFont="1" applyBorder="1"/>
    <xf numFmtId="3" fontId="7" fillId="0" borderId="0" xfId="0" applyNumberFormat="1" applyFont="1"/>
    <xf numFmtId="3" fontId="7" fillId="0" borderId="0" xfId="0" applyNumberFormat="1" applyFont="1" applyAlignment="1">
      <alignment horizontal="center" vertical="center"/>
    </xf>
    <xf numFmtId="3" fontId="9" fillId="0" borderId="0" xfId="0" applyNumberFormat="1" applyFont="1"/>
    <xf numFmtId="3" fontId="9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24" fillId="0" borderId="2" xfId="0" applyFont="1" applyBorder="1"/>
    <xf numFmtId="3" fontId="26" fillId="0" borderId="0" xfId="0" applyNumberFormat="1" applyFont="1" applyAlignment="1">
      <alignment horizontal="right" vertical="center"/>
    </xf>
    <xf numFmtId="3" fontId="26" fillId="0" borderId="0" xfId="0" applyNumberFormat="1" applyFont="1" applyAlignment="1">
      <alignment horizontal="center" vertical="center"/>
    </xf>
    <xf numFmtId="3" fontId="26" fillId="0" borderId="0" xfId="0" applyNumberFormat="1" applyFont="1"/>
    <xf numFmtId="1" fontId="19" fillId="0" borderId="6" xfId="0" applyNumberFormat="1" applyFont="1" applyBorder="1" applyAlignment="1">
      <alignment horizontal="center"/>
    </xf>
    <xf numFmtId="3" fontId="19" fillId="0" borderId="8" xfId="0" applyNumberFormat="1" applyFont="1" applyBorder="1" applyAlignment="1">
      <alignment horizontal="center" wrapText="1"/>
    </xf>
    <xf numFmtId="0" fontId="19" fillId="0" borderId="3" xfId="0" applyFont="1" applyBorder="1" applyAlignment="1">
      <alignment horizontal="right"/>
    </xf>
    <xf numFmtId="0" fontId="19" fillId="0" borderId="7" xfId="0" applyFont="1" applyBorder="1"/>
    <xf numFmtId="0" fontId="11" fillId="0" borderId="3" xfId="0" applyFont="1" applyBorder="1"/>
    <xf numFmtId="1" fontId="19" fillId="0" borderId="5" xfId="0" applyNumberFormat="1" applyFont="1" applyBorder="1" applyAlignment="1">
      <alignment horizontal="center" wrapText="1"/>
    </xf>
    <xf numFmtId="1" fontId="19" fillId="0" borderId="6" xfId="0" applyNumberFormat="1" applyFont="1" applyBorder="1" applyAlignment="1">
      <alignment horizontal="center" wrapText="1"/>
    </xf>
    <xf numFmtId="0" fontId="20" fillId="0" borderId="7" xfId="0" applyFont="1" applyBorder="1"/>
    <xf numFmtId="0" fontId="19" fillId="0" borderId="15" xfId="0" applyFont="1" applyBorder="1"/>
    <xf numFmtId="3" fontId="19" fillId="0" borderId="15" xfId="0" applyNumberFormat="1" applyFont="1" applyBorder="1" applyAlignment="1">
      <alignment horizontal="center"/>
    </xf>
    <xf numFmtId="3" fontId="11" fillId="0" borderId="15" xfId="0" applyNumberFormat="1" applyFont="1" applyBorder="1" applyAlignment="1">
      <alignment horizontal="center"/>
    </xf>
    <xf numFmtId="3" fontId="27" fillId="2" borderId="8" xfId="0" applyNumberFormat="1" applyFont="1" applyFill="1" applyBorder="1" applyAlignment="1">
      <alignment horizontal="center"/>
    </xf>
    <xf numFmtId="0" fontId="27" fillId="0" borderId="7" xfId="0" applyFont="1" applyBorder="1" applyAlignment="1">
      <alignment horizontal="left" indent="2"/>
    </xf>
    <xf numFmtId="0" fontId="28" fillId="0" borderId="3" xfId="0" applyFont="1" applyBorder="1"/>
    <xf numFmtId="3" fontId="27" fillId="2" borderId="3" xfId="0" applyNumberFormat="1" applyFont="1" applyFill="1" applyBorder="1" applyAlignment="1">
      <alignment horizontal="center"/>
    </xf>
    <xf numFmtId="3" fontId="27" fillId="2" borderId="16" xfId="0" applyNumberFormat="1" applyFont="1" applyFill="1" applyBorder="1" applyAlignment="1">
      <alignment horizontal="center"/>
    </xf>
    <xf numFmtId="0" fontId="27" fillId="0" borderId="9" xfId="0" applyFont="1" applyBorder="1"/>
    <xf numFmtId="0" fontId="28" fillId="0" borderId="10" xfId="0" applyFont="1" applyBorder="1"/>
    <xf numFmtId="3" fontId="27" fillId="2" borderId="10" xfId="0" applyNumberFormat="1" applyFont="1" applyFill="1" applyBorder="1" applyAlignment="1">
      <alignment horizontal="center"/>
    </xf>
    <xf numFmtId="3" fontId="27" fillId="2" borderId="11" xfId="0" applyNumberFormat="1" applyFont="1" applyFill="1" applyBorder="1" applyAlignment="1">
      <alignment horizontal="center"/>
    </xf>
    <xf numFmtId="3" fontId="28" fillId="2" borderId="10" xfId="0" applyNumberFormat="1" applyFont="1" applyFill="1" applyBorder="1" applyAlignment="1">
      <alignment horizontal="center"/>
    </xf>
    <xf numFmtId="3" fontId="19" fillId="0" borderId="0" xfId="0" applyNumberFormat="1" applyFont="1" applyAlignment="1">
      <alignment horizontal="center"/>
    </xf>
    <xf numFmtId="3" fontId="19" fillId="0" borderId="0" xfId="0" applyNumberFormat="1" applyFont="1" applyAlignment="1">
      <alignment horizontal="left"/>
    </xf>
    <xf numFmtId="1" fontId="27" fillId="0" borderId="0" xfId="0" applyNumberFormat="1" applyFont="1" applyAlignment="1">
      <alignment horizontal="left"/>
    </xf>
    <xf numFmtId="0" fontId="11" fillId="0" borderId="7" xfId="0" applyFont="1" applyBorder="1"/>
    <xf numFmtId="0" fontId="19" fillId="0" borderId="3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9" fillId="0" borderId="7" xfId="0" applyFont="1" applyBorder="1" applyAlignment="1">
      <alignment horizontal="right"/>
    </xf>
    <xf numFmtId="1" fontId="27" fillId="0" borderId="0" xfId="0" applyNumberFormat="1" applyFont="1" applyAlignment="1">
      <alignment horizontal="center"/>
    </xf>
    <xf numFmtId="3" fontId="12" fillId="0" borderId="0" xfId="1" applyNumberFormat="1" applyFont="1" applyAlignment="1">
      <alignment horizontal="center" vertical="center"/>
    </xf>
    <xf numFmtId="0" fontId="11" fillId="0" borderId="7" xfId="0" applyFont="1" applyBorder="1"/>
    <xf numFmtId="0" fontId="11" fillId="0" borderId="3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9" fillId="0" borderId="7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0" fontId="19" fillId="0" borderId="7" xfId="0" applyFont="1" applyBorder="1" applyAlignment="1">
      <alignment horizontal="right"/>
    </xf>
    <xf numFmtId="0" fontId="19" fillId="0" borderId="3" xfId="0" applyFont="1" applyBorder="1" applyAlignment="1">
      <alignment horizontal="right"/>
    </xf>
    <xf numFmtId="0" fontId="19" fillId="0" borderId="7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7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7" xfId="0" applyFont="1" applyBorder="1" applyAlignment="1">
      <alignment horizontal="right"/>
    </xf>
    <xf numFmtId="0" fontId="11" fillId="0" borderId="3" xfId="0" applyFont="1" applyBorder="1" applyAlignment="1">
      <alignment horizontal="right"/>
    </xf>
    <xf numFmtId="0" fontId="19" fillId="0" borderId="7" xfId="0" applyFont="1" applyBorder="1"/>
    <xf numFmtId="0" fontId="19" fillId="0" borderId="3" xfId="0" applyFont="1" applyBorder="1"/>
    <xf numFmtId="0" fontId="11" fillId="0" borderId="7" xfId="0" applyFont="1" applyBorder="1" applyAlignment="1">
      <alignment horizontal="center" vertical="top"/>
    </xf>
    <xf numFmtId="0" fontId="11" fillId="0" borderId="3" xfId="0" applyFont="1" applyBorder="1" applyAlignment="1">
      <alignment horizontal="center" vertical="top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4" xfId="0" applyFont="1" applyBorder="1" applyAlignment="1">
      <alignment horizontal="center"/>
    </xf>
  </cellXfs>
  <cellStyles count="4">
    <cellStyle name="Normální" xfId="0" builtinId="0"/>
    <cellStyle name="Normální 2 2 2" xfId="2" xr:uid="{AAA5CEC7-F77F-4C3E-AF94-BDC652A55973}"/>
    <cellStyle name="Normální 2 2 2 2" xfId="3" xr:uid="{A5DD59F2-5E96-4B51-8915-C8A1CE0F7DE8}"/>
    <cellStyle name="Procent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</xdr:colOff>
      <xdr:row>2</xdr:row>
      <xdr:rowOff>17145</xdr:rowOff>
    </xdr:from>
    <xdr:ext cx="0" cy="144780"/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FD73E7E5-DFD3-46ED-BA56-07037539B580}"/>
            </a:ext>
          </a:extLst>
        </xdr:cNvPr>
        <xdr:cNvSpPr>
          <a:spLocks noChangeArrowheads="1"/>
        </xdr:cNvSpPr>
      </xdr:nvSpPr>
      <xdr:spPr bwMode="auto">
        <a:xfrm>
          <a:off x="53340" y="34099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876D4390-FE64-4AAA-8BC9-3156C03070A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E8FD941E-BC34-4712-BDD1-710BF2616135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ED150F19-886A-4909-A830-434C824110FD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BAEF44C0-1776-4DF1-B17E-2D03E6AF0A3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BF73C75E-9FE3-4E2A-93DF-51A47CEC2A44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EC2B6A6E-8823-4F4E-8A82-7BE8A231E4B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F0307E35-F198-417F-8336-6D3495D2C06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" name="Rectangle 18">
          <a:extLst>
            <a:ext uri="{FF2B5EF4-FFF2-40B4-BE49-F238E27FC236}">
              <a16:creationId xmlns:a16="http://schemas.microsoft.com/office/drawing/2014/main" id="{C2ACBFCC-820D-4003-81C0-70BAD490F7ED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" name="Rectangle 19">
          <a:extLst>
            <a:ext uri="{FF2B5EF4-FFF2-40B4-BE49-F238E27FC236}">
              <a16:creationId xmlns:a16="http://schemas.microsoft.com/office/drawing/2014/main" id="{ACD6B363-86D0-4BEC-B3CA-15A2EAFC530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2B2E503E-AFD3-4F01-99D5-53D98491EC7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EA1E27C3-63F0-48C2-9501-3749FBC3879D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C3F296CC-3D6B-487D-8FC2-C0019F1F9AC3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E5FEEF41-A3B9-494C-A187-C78A58B033F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6" name="Rectangle 24">
          <a:extLst>
            <a:ext uri="{FF2B5EF4-FFF2-40B4-BE49-F238E27FC236}">
              <a16:creationId xmlns:a16="http://schemas.microsoft.com/office/drawing/2014/main" id="{4423793C-E5E5-454C-9384-A8025C1560D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7" name="Rectangle 25">
          <a:extLst>
            <a:ext uri="{FF2B5EF4-FFF2-40B4-BE49-F238E27FC236}">
              <a16:creationId xmlns:a16="http://schemas.microsoft.com/office/drawing/2014/main" id="{50E9F486-F982-4EE9-BD33-90227C59ADF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8" name="Rectangle 26">
          <a:extLst>
            <a:ext uri="{FF2B5EF4-FFF2-40B4-BE49-F238E27FC236}">
              <a16:creationId xmlns:a16="http://schemas.microsoft.com/office/drawing/2014/main" id="{DDFC6E48-CD94-4264-BD25-B3438C23771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9" name="Rectangle 27">
          <a:extLst>
            <a:ext uri="{FF2B5EF4-FFF2-40B4-BE49-F238E27FC236}">
              <a16:creationId xmlns:a16="http://schemas.microsoft.com/office/drawing/2014/main" id="{2D39E9ED-3FC0-4568-A5B1-10BD26C6741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0" name="Rectangle 28">
          <a:extLst>
            <a:ext uri="{FF2B5EF4-FFF2-40B4-BE49-F238E27FC236}">
              <a16:creationId xmlns:a16="http://schemas.microsoft.com/office/drawing/2014/main" id="{E6CF9EB0-E0FA-417C-A595-B40CB92CDE89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1" name="Rectangle 29">
          <a:extLst>
            <a:ext uri="{FF2B5EF4-FFF2-40B4-BE49-F238E27FC236}">
              <a16:creationId xmlns:a16="http://schemas.microsoft.com/office/drawing/2014/main" id="{9331CE57-74DC-4D20-96E1-89A59847C85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2" name="Rectangle 30">
          <a:extLst>
            <a:ext uri="{FF2B5EF4-FFF2-40B4-BE49-F238E27FC236}">
              <a16:creationId xmlns:a16="http://schemas.microsoft.com/office/drawing/2014/main" id="{A9E897C7-7991-4B0F-8538-5E9D78D7211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3" name="Rectangle 31">
          <a:extLst>
            <a:ext uri="{FF2B5EF4-FFF2-40B4-BE49-F238E27FC236}">
              <a16:creationId xmlns:a16="http://schemas.microsoft.com/office/drawing/2014/main" id="{24B096EE-F714-453A-B9F2-1CD41093BEE5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4" name="Rectangle 32">
          <a:extLst>
            <a:ext uri="{FF2B5EF4-FFF2-40B4-BE49-F238E27FC236}">
              <a16:creationId xmlns:a16="http://schemas.microsoft.com/office/drawing/2014/main" id="{2BF59CC1-4E38-4BD8-A377-D46A087E7D1D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5" name="Rectangle 33">
          <a:extLst>
            <a:ext uri="{FF2B5EF4-FFF2-40B4-BE49-F238E27FC236}">
              <a16:creationId xmlns:a16="http://schemas.microsoft.com/office/drawing/2014/main" id="{A8213076-BE2A-4F04-B45E-A843E7748B7D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6" name="Rectangle 34">
          <a:extLst>
            <a:ext uri="{FF2B5EF4-FFF2-40B4-BE49-F238E27FC236}">
              <a16:creationId xmlns:a16="http://schemas.microsoft.com/office/drawing/2014/main" id="{F3A7136A-1006-4FE4-BFAC-277F750841A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7" name="Rectangle 35">
          <a:extLst>
            <a:ext uri="{FF2B5EF4-FFF2-40B4-BE49-F238E27FC236}">
              <a16:creationId xmlns:a16="http://schemas.microsoft.com/office/drawing/2014/main" id="{874540D2-D194-4AD6-BE7B-19BAC5C331B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8" name="Rectangle 36">
          <a:extLst>
            <a:ext uri="{FF2B5EF4-FFF2-40B4-BE49-F238E27FC236}">
              <a16:creationId xmlns:a16="http://schemas.microsoft.com/office/drawing/2014/main" id="{FC23CEA5-3EC3-4D23-B9DE-EC671B78D249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29" name="Rectangle 37">
          <a:extLst>
            <a:ext uri="{FF2B5EF4-FFF2-40B4-BE49-F238E27FC236}">
              <a16:creationId xmlns:a16="http://schemas.microsoft.com/office/drawing/2014/main" id="{EE21A35B-E425-438F-B2F7-E955E963527D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0" name="Rectangle 38">
          <a:extLst>
            <a:ext uri="{FF2B5EF4-FFF2-40B4-BE49-F238E27FC236}">
              <a16:creationId xmlns:a16="http://schemas.microsoft.com/office/drawing/2014/main" id="{18CCB200-54DE-4D40-AA30-2D0BD5EA4CF5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1" name="Rectangle 39">
          <a:extLst>
            <a:ext uri="{FF2B5EF4-FFF2-40B4-BE49-F238E27FC236}">
              <a16:creationId xmlns:a16="http://schemas.microsoft.com/office/drawing/2014/main" id="{281EB54F-5D43-4622-97C5-B61894B1A0D4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2" name="Rectangle 40">
          <a:extLst>
            <a:ext uri="{FF2B5EF4-FFF2-40B4-BE49-F238E27FC236}">
              <a16:creationId xmlns:a16="http://schemas.microsoft.com/office/drawing/2014/main" id="{69E9BEDE-4E40-4EF5-9B04-A25E47BD0B6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3" name="Rectangle 41">
          <a:extLst>
            <a:ext uri="{FF2B5EF4-FFF2-40B4-BE49-F238E27FC236}">
              <a16:creationId xmlns:a16="http://schemas.microsoft.com/office/drawing/2014/main" id="{AC85E6A4-A914-40EF-985B-F4CF3A7587D0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4" name="Rectangle 42">
          <a:extLst>
            <a:ext uri="{FF2B5EF4-FFF2-40B4-BE49-F238E27FC236}">
              <a16:creationId xmlns:a16="http://schemas.microsoft.com/office/drawing/2014/main" id="{4EFE308D-6D16-4DC8-B974-E21DE8BAE86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5" name="Rectangle 43">
          <a:extLst>
            <a:ext uri="{FF2B5EF4-FFF2-40B4-BE49-F238E27FC236}">
              <a16:creationId xmlns:a16="http://schemas.microsoft.com/office/drawing/2014/main" id="{9B420D72-B07C-4754-B706-1317A0A99D1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6" name="Rectangle 44">
          <a:extLst>
            <a:ext uri="{FF2B5EF4-FFF2-40B4-BE49-F238E27FC236}">
              <a16:creationId xmlns:a16="http://schemas.microsoft.com/office/drawing/2014/main" id="{D654A2DD-6A43-48E9-80E3-A5AF9252E21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7" name="Rectangle 45">
          <a:extLst>
            <a:ext uri="{FF2B5EF4-FFF2-40B4-BE49-F238E27FC236}">
              <a16:creationId xmlns:a16="http://schemas.microsoft.com/office/drawing/2014/main" id="{94FFF2E3-4B01-417A-B907-3906C502F759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8" name="Rectangle 46">
          <a:extLst>
            <a:ext uri="{FF2B5EF4-FFF2-40B4-BE49-F238E27FC236}">
              <a16:creationId xmlns:a16="http://schemas.microsoft.com/office/drawing/2014/main" id="{F625A9E1-FFC9-4A4C-A603-94FFEBFDE8F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39" name="Rectangle 47">
          <a:extLst>
            <a:ext uri="{FF2B5EF4-FFF2-40B4-BE49-F238E27FC236}">
              <a16:creationId xmlns:a16="http://schemas.microsoft.com/office/drawing/2014/main" id="{BC075D61-04A8-4567-9B08-544726DE97DB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0" name="Rectangle 48">
          <a:extLst>
            <a:ext uri="{FF2B5EF4-FFF2-40B4-BE49-F238E27FC236}">
              <a16:creationId xmlns:a16="http://schemas.microsoft.com/office/drawing/2014/main" id="{21898F7A-E1A8-4136-AE72-89D07B59BA1A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41" name="Rectangle 49">
          <a:extLst>
            <a:ext uri="{FF2B5EF4-FFF2-40B4-BE49-F238E27FC236}">
              <a16:creationId xmlns:a16="http://schemas.microsoft.com/office/drawing/2014/main" id="{0BB3A044-CEE8-4B31-9E2D-1C8C9B99A270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2" name="Rectangle 98">
          <a:extLst>
            <a:ext uri="{FF2B5EF4-FFF2-40B4-BE49-F238E27FC236}">
              <a16:creationId xmlns:a16="http://schemas.microsoft.com/office/drawing/2014/main" id="{8AF24F5A-056D-41E1-8DF3-EBA1FA6F2FAB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3" name="Rectangle 99">
          <a:extLst>
            <a:ext uri="{FF2B5EF4-FFF2-40B4-BE49-F238E27FC236}">
              <a16:creationId xmlns:a16="http://schemas.microsoft.com/office/drawing/2014/main" id="{F0FB9E51-4F8C-4409-A9F1-6003E63C0EE2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4" name="Rectangle 100">
          <a:extLst>
            <a:ext uri="{FF2B5EF4-FFF2-40B4-BE49-F238E27FC236}">
              <a16:creationId xmlns:a16="http://schemas.microsoft.com/office/drawing/2014/main" id="{46943747-C3A8-4B12-B8BC-4F5D9744875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5" name="Rectangle 101">
          <a:extLst>
            <a:ext uri="{FF2B5EF4-FFF2-40B4-BE49-F238E27FC236}">
              <a16:creationId xmlns:a16="http://schemas.microsoft.com/office/drawing/2014/main" id="{1102C027-5579-4DB3-BCF8-9C3ADD94EA15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6" name="Rectangle 102">
          <a:extLst>
            <a:ext uri="{FF2B5EF4-FFF2-40B4-BE49-F238E27FC236}">
              <a16:creationId xmlns:a16="http://schemas.microsoft.com/office/drawing/2014/main" id="{4ECA47B3-CB5A-49CD-8784-9DC6060D49E0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7" name="Rectangle 103">
          <a:extLst>
            <a:ext uri="{FF2B5EF4-FFF2-40B4-BE49-F238E27FC236}">
              <a16:creationId xmlns:a16="http://schemas.microsoft.com/office/drawing/2014/main" id="{AC5BE579-64CA-4425-B20B-0F7C0C4A1969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8" name="Rectangle 104">
          <a:extLst>
            <a:ext uri="{FF2B5EF4-FFF2-40B4-BE49-F238E27FC236}">
              <a16:creationId xmlns:a16="http://schemas.microsoft.com/office/drawing/2014/main" id="{A4AB069B-BD0C-4B8F-9D6A-63F593AD76A3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149096</xdr:rowOff>
    </xdr:to>
    <xdr:sp macro="" textlink="">
      <xdr:nvSpPr>
        <xdr:cNvPr id="49" name="Rectangle 105">
          <a:extLst>
            <a:ext uri="{FF2B5EF4-FFF2-40B4-BE49-F238E27FC236}">
              <a16:creationId xmlns:a16="http://schemas.microsoft.com/office/drawing/2014/main" id="{FF488159-372F-480F-9638-6EF2B277A9B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90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45720</xdr:colOff>
      <xdr:row>2</xdr:row>
      <xdr:rowOff>9525</xdr:rowOff>
    </xdr:from>
    <xdr:ext cx="0" cy="144780"/>
    <xdr:sp macro="" textlink="">
      <xdr:nvSpPr>
        <xdr:cNvPr id="50" name="Rectangle 2">
          <a:extLst>
            <a:ext uri="{FF2B5EF4-FFF2-40B4-BE49-F238E27FC236}">
              <a16:creationId xmlns:a16="http://schemas.microsoft.com/office/drawing/2014/main" id="{5649CAF2-B78C-4F06-B8CE-C34EF86F3C87}"/>
            </a:ext>
          </a:extLst>
        </xdr:cNvPr>
        <xdr:cNvSpPr>
          <a:spLocks noChangeArrowheads="1"/>
        </xdr:cNvSpPr>
      </xdr:nvSpPr>
      <xdr:spPr bwMode="auto">
        <a:xfrm>
          <a:off x="45720" y="33337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1" name="Rectangle 3">
          <a:extLst>
            <a:ext uri="{FF2B5EF4-FFF2-40B4-BE49-F238E27FC236}">
              <a16:creationId xmlns:a16="http://schemas.microsoft.com/office/drawing/2014/main" id="{EB70AB5B-0FFF-4C20-8DAB-95FEE930596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2" name="Rectangle 4">
          <a:extLst>
            <a:ext uri="{FF2B5EF4-FFF2-40B4-BE49-F238E27FC236}">
              <a16:creationId xmlns:a16="http://schemas.microsoft.com/office/drawing/2014/main" id="{16F7A9FB-B73A-4FA7-8362-E269AECC6386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3" name="Rectangle 5">
          <a:extLst>
            <a:ext uri="{FF2B5EF4-FFF2-40B4-BE49-F238E27FC236}">
              <a16:creationId xmlns:a16="http://schemas.microsoft.com/office/drawing/2014/main" id="{BF0C9F36-E181-4D47-B69B-9361D250D3A3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4" name="Rectangle 6">
          <a:extLst>
            <a:ext uri="{FF2B5EF4-FFF2-40B4-BE49-F238E27FC236}">
              <a16:creationId xmlns:a16="http://schemas.microsoft.com/office/drawing/2014/main" id="{129384FE-1AA1-4C3F-A5A9-6ED245588689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5" name="Rectangle 7">
          <a:extLst>
            <a:ext uri="{FF2B5EF4-FFF2-40B4-BE49-F238E27FC236}">
              <a16:creationId xmlns:a16="http://schemas.microsoft.com/office/drawing/2014/main" id="{AD2BF177-B5F1-4362-BB0B-7277E561197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6" name="Rectangle 8">
          <a:extLst>
            <a:ext uri="{FF2B5EF4-FFF2-40B4-BE49-F238E27FC236}">
              <a16:creationId xmlns:a16="http://schemas.microsoft.com/office/drawing/2014/main" id="{A5825D02-03AF-406A-B6F2-AEA00B621282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7" name="Rectangle 9">
          <a:extLst>
            <a:ext uri="{FF2B5EF4-FFF2-40B4-BE49-F238E27FC236}">
              <a16:creationId xmlns:a16="http://schemas.microsoft.com/office/drawing/2014/main" id="{A213B9C7-597F-4F57-9B53-B53119970B44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8" name="Rectangle 18">
          <a:extLst>
            <a:ext uri="{FF2B5EF4-FFF2-40B4-BE49-F238E27FC236}">
              <a16:creationId xmlns:a16="http://schemas.microsoft.com/office/drawing/2014/main" id="{D802DD98-DE41-4252-AF58-8642B2ED544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59" name="Rectangle 19">
          <a:extLst>
            <a:ext uri="{FF2B5EF4-FFF2-40B4-BE49-F238E27FC236}">
              <a16:creationId xmlns:a16="http://schemas.microsoft.com/office/drawing/2014/main" id="{EE1F7CD0-437A-43DF-B2D8-78CEB863D08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0" name="Rectangle 20">
          <a:extLst>
            <a:ext uri="{FF2B5EF4-FFF2-40B4-BE49-F238E27FC236}">
              <a16:creationId xmlns:a16="http://schemas.microsoft.com/office/drawing/2014/main" id="{CB305E4C-91ED-4C98-8948-6AF27950A359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1" name="Rectangle 21">
          <a:extLst>
            <a:ext uri="{FF2B5EF4-FFF2-40B4-BE49-F238E27FC236}">
              <a16:creationId xmlns:a16="http://schemas.microsoft.com/office/drawing/2014/main" id="{BCD6FD81-1026-41BE-B48C-7604448B707A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2" name="Rectangle 22">
          <a:extLst>
            <a:ext uri="{FF2B5EF4-FFF2-40B4-BE49-F238E27FC236}">
              <a16:creationId xmlns:a16="http://schemas.microsoft.com/office/drawing/2014/main" id="{EFD35214-1EE7-4772-A177-537E11B1C625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3" name="Rectangle 23">
          <a:extLst>
            <a:ext uri="{FF2B5EF4-FFF2-40B4-BE49-F238E27FC236}">
              <a16:creationId xmlns:a16="http://schemas.microsoft.com/office/drawing/2014/main" id="{A4EC6837-1B40-42DA-878F-4A329467C1D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4" name="Rectangle 24">
          <a:extLst>
            <a:ext uri="{FF2B5EF4-FFF2-40B4-BE49-F238E27FC236}">
              <a16:creationId xmlns:a16="http://schemas.microsoft.com/office/drawing/2014/main" id="{1F96E366-C018-4231-A8D4-981047605B5B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5" name="Rectangle 25">
          <a:extLst>
            <a:ext uri="{FF2B5EF4-FFF2-40B4-BE49-F238E27FC236}">
              <a16:creationId xmlns:a16="http://schemas.microsoft.com/office/drawing/2014/main" id="{63152B27-0DF5-42E5-AC4D-9B6AB57471C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6" name="Rectangle 26">
          <a:extLst>
            <a:ext uri="{FF2B5EF4-FFF2-40B4-BE49-F238E27FC236}">
              <a16:creationId xmlns:a16="http://schemas.microsoft.com/office/drawing/2014/main" id="{F49AC749-A099-4B9C-9329-FC781DAC9B44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7" name="Rectangle 27">
          <a:extLst>
            <a:ext uri="{FF2B5EF4-FFF2-40B4-BE49-F238E27FC236}">
              <a16:creationId xmlns:a16="http://schemas.microsoft.com/office/drawing/2014/main" id="{DDB345AB-907B-4EFB-891B-37CC4E4ADD24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8" name="Rectangle 28">
          <a:extLst>
            <a:ext uri="{FF2B5EF4-FFF2-40B4-BE49-F238E27FC236}">
              <a16:creationId xmlns:a16="http://schemas.microsoft.com/office/drawing/2014/main" id="{AA951978-7B4E-4620-BAA5-8DC1931B3B99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69" name="Rectangle 29">
          <a:extLst>
            <a:ext uri="{FF2B5EF4-FFF2-40B4-BE49-F238E27FC236}">
              <a16:creationId xmlns:a16="http://schemas.microsoft.com/office/drawing/2014/main" id="{1510988A-3166-4C7C-A950-065E98AD9103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0" name="Rectangle 30">
          <a:extLst>
            <a:ext uri="{FF2B5EF4-FFF2-40B4-BE49-F238E27FC236}">
              <a16:creationId xmlns:a16="http://schemas.microsoft.com/office/drawing/2014/main" id="{935518E3-D655-46C1-9C4C-BB4C3348A222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1" name="Rectangle 31">
          <a:extLst>
            <a:ext uri="{FF2B5EF4-FFF2-40B4-BE49-F238E27FC236}">
              <a16:creationId xmlns:a16="http://schemas.microsoft.com/office/drawing/2014/main" id="{E69D833F-1531-48F4-A3B3-9725817B339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2" name="Rectangle 32">
          <a:extLst>
            <a:ext uri="{FF2B5EF4-FFF2-40B4-BE49-F238E27FC236}">
              <a16:creationId xmlns:a16="http://schemas.microsoft.com/office/drawing/2014/main" id="{FC0BB4CD-DDC3-4485-AE9B-58C0866FC98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3" name="Rectangle 33">
          <a:extLst>
            <a:ext uri="{FF2B5EF4-FFF2-40B4-BE49-F238E27FC236}">
              <a16:creationId xmlns:a16="http://schemas.microsoft.com/office/drawing/2014/main" id="{2DF2E535-A6C8-4F5F-8430-8149E8E729A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4" name="Rectangle 34">
          <a:extLst>
            <a:ext uri="{FF2B5EF4-FFF2-40B4-BE49-F238E27FC236}">
              <a16:creationId xmlns:a16="http://schemas.microsoft.com/office/drawing/2014/main" id="{02DD6113-00A6-44AA-B6CC-A4461BB75855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5" name="Rectangle 35">
          <a:extLst>
            <a:ext uri="{FF2B5EF4-FFF2-40B4-BE49-F238E27FC236}">
              <a16:creationId xmlns:a16="http://schemas.microsoft.com/office/drawing/2014/main" id="{60E2DDE2-C7DB-4F48-8434-66E61CB397C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6" name="Rectangle 36">
          <a:extLst>
            <a:ext uri="{FF2B5EF4-FFF2-40B4-BE49-F238E27FC236}">
              <a16:creationId xmlns:a16="http://schemas.microsoft.com/office/drawing/2014/main" id="{418C6B44-9060-476A-BF89-A978E52493B0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7" name="Rectangle 37">
          <a:extLst>
            <a:ext uri="{FF2B5EF4-FFF2-40B4-BE49-F238E27FC236}">
              <a16:creationId xmlns:a16="http://schemas.microsoft.com/office/drawing/2014/main" id="{66762946-4526-4175-B393-8EE23483BE58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8" name="Rectangle 38">
          <a:extLst>
            <a:ext uri="{FF2B5EF4-FFF2-40B4-BE49-F238E27FC236}">
              <a16:creationId xmlns:a16="http://schemas.microsoft.com/office/drawing/2014/main" id="{63CE228F-9BB5-473D-B6C4-F82550132853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79" name="Rectangle 39">
          <a:extLst>
            <a:ext uri="{FF2B5EF4-FFF2-40B4-BE49-F238E27FC236}">
              <a16:creationId xmlns:a16="http://schemas.microsoft.com/office/drawing/2014/main" id="{D67B3524-651A-4944-805D-67926FF6AFB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0" name="Rectangle 40">
          <a:extLst>
            <a:ext uri="{FF2B5EF4-FFF2-40B4-BE49-F238E27FC236}">
              <a16:creationId xmlns:a16="http://schemas.microsoft.com/office/drawing/2014/main" id="{A379D232-379B-46B5-96A0-A6DD739A716A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1" name="Rectangle 41">
          <a:extLst>
            <a:ext uri="{FF2B5EF4-FFF2-40B4-BE49-F238E27FC236}">
              <a16:creationId xmlns:a16="http://schemas.microsoft.com/office/drawing/2014/main" id="{30C09E1F-B437-40EF-8508-1753BB26BC3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2" name="Rectangle 42">
          <a:extLst>
            <a:ext uri="{FF2B5EF4-FFF2-40B4-BE49-F238E27FC236}">
              <a16:creationId xmlns:a16="http://schemas.microsoft.com/office/drawing/2014/main" id="{9989C6CD-57A6-4617-97F1-EC7D72F76575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3" name="Rectangle 43">
          <a:extLst>
            <a:ext uri="{FF2B5EF4-FFF2-40B4-BE49-F238E27FC236}">
              <a16:creationId xmlns:a16="http://schemas.microsoft.com/office/drawing/2014/main" id="{62E6BD77-1A3F-4790-8DCA-E299AB60A4B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4" name="Rectangle 44">
          <a:extLst>
            <a:ext uri="{FF2B5EF4-FFF2-40B4-BE49-F238E27FC236}">
              <a16:creationId xmlns:a16="http://schemas.microsoft.com/office/drawing/2014/main" id="{3DCC64C8-668F-46C5-A9E4-EC53B9CF910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5" name="Rectangle 45">
          <a:extLst>
            <a:ext uri="{FF2B5EF4-FFF2-40B4-BE49-F238E27FC236}">
              <a16:creationId xmlns:a16="http://schemas.microsoft.com/office/drawing/2014/main" id="{8C50ACAF-523D-4092-8FEA-59D70D91D01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6" name="Rectangle 46">
          <a:extLst>
            <a:ext uri="{FF2B5EF4-FFF2-40B4-BE49-F238E27FC236}">
              <a16:creationId xmlns:a16="http://schemas.microsoft.com/office/drawing/2014/main" id="{D024E4F8-7306-49E0-8059-C01E3657F348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7" name="Rectangle 47">
          <a:extLst>
            <a:ext uri="{FF2B5EF4-FFF2-40B4-BE49-F238E27FC236}">
              <a16:creationId xmlns:a16="http://schemas.microsoft.com/office/drawing/2014/main" id="{46FBB8D4-C2F1-4229-833D-DB9360CC8E3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8" name="Rectangle 48">
          <a:extLst>
            <a:ext uri="{FF2B5EF4-FFF2-40B4-BE49-F238E27FC236}">
              <a16:creationId xmlns:a16="http://schemas.microsoft.com/office/drawing/2014/main" id="{ECBA2B00-1137-4B27-8EA4-F906CADB8AFD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89" name="Rectangle 49">
          <a:extLst>
            <a:ext uri="{FF2B5EF4-FFF2-40B4-BE49-F238E27FC236}">
              <a16:creationId xmlns:a16="http://schemas.microsoft.com/office/drawing/2014/main" id="{43BBE3DE-F8EE-4B8D-9B9B-2A36BD60FA45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0" name="Rectangle 56">
          <a:extLst>
            <a:ext uri="{FF2B5EF4-FFF2-40B4-BE49-F238E27FC236}">
              <a16:creationId xmlns:a16="http://schemas.microsoft.com/office/drawing/2014/main" id="{E2BC8D30-111D-4628-BDF4-1BA148133FA1}"/>
            </a:ext>
          </a:extLst>
        </xdr:cNvPr>
        <xdr:cNvSpPr>
          <a:spLocks noChangeArrowheads="1"/>
        </xdr:cNvSpPr>
      </xdr:nvSpPr>
      <xdr:spPr bwMode="auto">
        <a:xfrm>
          <a:off x="45720" y="523875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1" name="Rectangle 57">
          <a:extLst>
            <a:ext uri="{FF2B5EF4-FFF2-40B4-BE49-F238E27FC236}">
              <a16:creationId xmlns:a16="http://schemas.microsoft.com/office/drawing/2014/main" id="{0B490D4A-945E-4F1A-9435-1EF95C70EFA6}"/>
            </a:ext>
          </a:extLst>
        </xdr:cNvPr>
        <xdr:cNvSpPr>
          <a:spLocks noChangeArrowheads="1"/>
        </xdr:cNvSpPr>
      </xdr:nvSpPr>
      <xdr:spPr bwMode="auto">
        <a:xfrm>
          <a:off x="45720" y="523875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2" name="Rectangle 58">
          <a:extLst>
            <a:ext uri="{FF2B5EF4-FFF2-40B4-BE49-F238E27FC236}">
              <a16:creationId xmlns:a16="http://schemas.microsoft.com/office/drawing/2014/main" id="{725349FC-D861-4904-8DDB-2187BFFC9F5A}"/>
            </a:ext>
          </a:extLst>
        </xdr:cNvPr>
        <xdr:cNvSpPr>
          <a:spLocks noChangeArrowheads="1"/>
        </xdr:cNvSpPr>
      </xdr:nvSpPr>
      <xdr:spPr bwMode="auto">
        <a:xfrm>
          <a:off x="45720" y="523875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3" name="Rectangle 59">
          <a:extLst>
            <a:ext uri="{FF2B5EF4-FFF2-40B4-BE49-F238E27FC236}">
              <a16:creationId xmlns:a16="http://schemas.microsoft.com/office/drawing/2014/main" id="{3389D962-19CF-4AC8-BAEA-20B04F9AED20}"/>
            </a:ext>
          </a:extLst>
        </xdr:cNvPr>
        <xdr:cNvSpPr>
          <a:spLocks noChangeArrowheads="1"/>
        </xdr:cNvSpPr>
      </xdr:nvSpPr>
      <xdr:spPr bwMode="auto">
        <a:xfrm>
          <a:off x="45720" y="523875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4" name="Rectangle 60">
          <a:extLst>
            <a:ext uri="{FF2B5EF4-FFF2-40B4-BE49-F238E27FC236}">
              <a16:creationId xmlns:a16="http://schemas.microsoft.com/office/drawing/2014/main" id="{26B4F847-F8ED-4FC7-89B2-263591187129}"/>
            </a:ext>
          </a:extLst>
        </xdr:cNvPr>
        <xdr:cNvSpPr>
          <a:spLocks noChangeArrowheads="1"/>
        </xdr:cNvSpPr>
      </xdr:nvSpPr>
      <xdr:spPr bwMode="auto">
        <a:xfrm>
          <a:off x="45720" y="523875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5" name="Rectangle 61">
          <a:extLst>
            <a:ext uri="{FF2B5EF4-FFF2-40B4-BE49-F238E27FC236}">
              <a16:creationId xmlns:a16="http://schemas.microsoft.com/office/drawing/2014/main" id="{4568441A-1AAA-4F17-9EBA-574D72BF426D}"/>
            </a:ext>
          </a:extLst>
        </xdr:cNvPr>
        <xdr:cNvSpPr>
          <a:spLocks noChangeArrowheads="1"/>
        </xdr:cNvSpPr>
      </xdr:nvSpPr>
      <xdr:spPr bwMode="auto">
        <a:xfrm>
          <a:off x="45720" y="523875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6" name="Rectangle 62">
          <a:extLst>
            <a:ext uri="{FF2B5EF4-FFF2-40B4-BE49-F238E27FC236}">
              <a16:creationId xmlns:a16="http://schemas.microsoft.com/office/drawing/2014/main" id="{5FD5BA04-B2B6-4A7C-A671-97194F443778}"/>
            </a:ext>
          </a:extLst>
        </xdr:cNvPr>
        <xdr:cNvSpPr>
          <a:spLocks noChangeArrowheads="1"/>
        </xdr:cNvSpPr>
      </xdr:nvSpPr>
      <xdr:spPr bwMode="auto">
        <a:xfrm>
          <a:off x="45720" y="523875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3</xdr:row>
      <xdr:rowOff>0</xdr:rowOff>
    </xdr:from>
    <xdr:to>
      <xdr:col>0</xdr:col>
      <xdr:colOff>47625</xdr:colOff>
      <xdr:row>3</xdr:row>
      <xdr:rowOff>148673</xdr:rowOff>
    </xdr:to>
    <xdr:sp macro="" textlink="">
      <xdr:nvSpPr>
        <xdr:cNvPr id="97" name="Rectangle 63">
          <a:extLst>
            <a:ext uri="{FF2B5EF4-FFF2-40B4-BE49-F238E27FC236}">
              <a16:creationId xmlns:a16="http://schemas.microsoft.com/office/drawing/2014/main" id="{0AB713D2-88F9-4454-A5AE-329718B300D2}"/>
            </a:ext>
          </a:extLst>
        </xdr:cNvPr>
        <xdr:cNvSpPr>
          <a:spLocks noChangeArrowheads="1"/>
        </xdr:cNvSpPr>
      </xdr:nvSpPr>
      <xdr:spPr bwMode="auto">
        <a:xfrm>
          <a:off x="45720" y="523875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98" name="Rectangle 98">
          <a:extLst>
            <a:ext uri="{FF2B5EF4-FFF2-40B4-BE49-F238E27FC236}">
              <a16:creationId xmlns:a16="http://schemas.microsoft.com/office/drawing/2014/main" id="{324D6D3B-0442-4B67-AAF8-8B880FDCB698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99" name="Rectangle 99">
          <a:extLst>
            <a:ext uri="{FF2B5EF4-FFF2-40B4-BE49-F238E27FC236}">
              <a16:creationId xmlns:a16="http://schemas.microsoft.com/office/drawing/2014/main" id="{813DDB35-2D1E-4FC6-9713-234EC4D3898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0" name="Rectangle 100">
          <a:extLst>
            <a:ext uri="{FF2B5EF4-FFF2-40B4-BE49-F238E27FC236}">
              <a16:creationId xmlns:a16="http://schemas.microsoft.com/office/drawing/2014/main" id="{6E791A4C-DEF7-43F6-85DF-9072B089C28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1" name="Rectangle 101">
          <a:extLst>
            <a:ext uri="{FF2B5EF4-FFF2-40B4-BE49-F238E27FC236}">
              <a16:creationId xmlns:a16="http://schemas.microsoft.com/office/drawing/2014/main" id="{A72AA11A-9D03-41CA-82E4-DEA5D8BF0C1A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2" name="Rectangle 102">
          <a:extLst>
            <a:ext uri="{FF2B5EF4-FFF2-40B4-BE49-F238E27FC236}">
              <a16:creationId xmlns:a16="http://schemas.microsoft.com/office/drawing/2014/main" id="{8F0D2FFB-A5C3-4DEA-BC0A-083FF0DB0AC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148673</xdr:rowOff>
    </xdr:to>
    <xdr:sp macro="" textlink="">
      <xdr:nvSpPr>
        <xdr:cNvPr id="103" name="Rectangle 103">
          <a:extLst>
            <a:ext uri="{FF2B5EF4-FFF2-40B4-BE49-F238E27FC236}">
              <a16:creationId xmlns:a16="http://schemas.microsoft.com/office/drawing/2014/main" id="{42C5CF7B-A850-43ED-AE33-FB903A676F8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486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217999</xdr:colOff>
      <xdr:row>23</xdr:row>
      <xdr:rowOff>119269</xdr:rowOff>
    </xdr:from>
    <xdr:to>
      <xdr:col>6</xdr:col>
      <xdr:colOff>225619</xdr:colOff>
      <xdr:row>24</xdr:row>
      <xdr:rowOff>109827</xdr:rowOff>
    </xdr:to>
    <xdr:sp macro="" textlink="">
      <xdr:nvSpPr>
        <xdr:cNvPr id="104" name="Rectangle 104">
          <a:extLst>
            <a:ext uri="{FF2B5EF4-FFF2-40B4-BE49-F238E27FC236}">
              <a16:creationId xmlns:a16="http://schemas.microsoft.com/office/drawing/2014/main" id="{113F2EE1-94F3-4B8F-9D1E-32AE5D4AFCD1}"/>
            </a:ext>
          </a:extLst>
        </xdr:cNvPr>
        <xdr:cNvSpPr>
          <a:spLocks noChangeArrowheads="1"/>
        </xdr:cNvSpPr>
      </xdr:nvSpPr>
      <xdr:spPr bwMode="auto">
        <a:xfrm>
          <a:off x="4618549" y="3910219"/>
          <a:ext cx="7620" cy="14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4047876</xdr:colOff>
      <xdr:row>28</xdr:row>
      <xdr:rowOff>119270</xdr:rowOff>
    </xdr:from>
    <xdr:to>
      <xdr:col>5</xdr:col>
      <xdr:colOff>4048704</xdr:colOff>
      <xdr:row>29</xdr:row>
      <xdr:rowOff>109828</xdr:rowOff>
    </xdr:to>
    <xdr:sp macro="" textlink="">
      <xdr:nvSpPr>
        <xdr:cNvPr id="105" name="Rectangle 105">
          <a:extLst>
            <a:ext uri="{FF2B5EF4-FFF2-40B4-BE49-F238E27FC236}">
              <a16:creationId xmlns:a16="http://schemas.microsoft.com/office/drawing/2014/main" id="{1351C449-E1B0-4E10-AC86-D3280AA3D536}"/>
            </a:ext>
          </a:extLst>
        </xdr:cNvPr>
        <xdr:cNvSpPr>
          <a:spLocks noChangeArrowheads="1"/>
        </xdr:cNvSpPr>
      </xdr:nvSpPr>
      <xdr:spPr bwMode="auto">
        <a:xfrm>
          <a:off x="4381251" y="4681745"/>
          <a:ext cx="828" cy="14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45720</xdr:colOff>
      <xdr:row>2</xdr:row>
      <xdr:rowOff>9525</xdr:rowOff>
    </xdr:from>
    <xdr:ext cx="0" cy="144780"/>
    <xdr:sp macro="" textlink="">
      <xdr:nvSpPr>
        <xdr:cNvPr id="106" name="Rectangle 2">
          <a:extLst>
            <a:ext uri="{FF2B5EF4-FFF2-40B4-BE49-F238E27FC236}">
              <a16:creationId xmlns:a16="http://schemas.microsoft.com/office/drawing/2014/main" id="{60996D4C-22AA-4F3A-9570-5F2610AB4FAB}"/>
            </a:ext>
          </a:extLst>
        </xdr:cNvPr>
        <xdr:cNvSpPr>
          <a:spLocks noChangeArrowheads="1"/>
        </xdr:cNvSpPr>
      </xdr:nvSpPr>
      <xdr:spPr bwMode="auto">
        <a:xfrm>
          <a:off x="45720" y="33337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7" name="Rectangle 3">
          <a:extLst>
            <a:ext uri="{FF2B5EF4-FFF2-40B4-BE49-F238E27FC236}">
              <a16:creationId xmlns:a16="http://schemas.microsoft.com/office/drawing/2014/main" id="{08382D89-5FAD-4436-994A-0080895A5FA8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8" name="Rectangle 4">
          <a:extLst>
            <a:ext uri="{FF2B5EF4-FFF2-40B4-BE49-F238E27FC236}">
              <a16:creationId xmlns:a16="http://schemas.microsoft.com/office/drawing/2014/main" id="{3B874D73-8F03-48E3-90B6-A2CEA63DA3BB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09" name="Rectangle 5">
          <a:extLst>
            <a:ext uri="{FF2B5EF4-FFF2-40B4-BE49-F238E27FC236}">
              <a16:creationId xmlns:a16="http://schemas.microsoft.com/office/drawing/2014/main" id="{6581F94D-FE18-4A0B-97A6-0B5B1F4E1259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0" name="Rectangle 6">
          <a:extLst>
            <a:ext uri="{FF2B5EF4-FFF2-40B4-BE49-F238E27FC236}">
              <a16:creationId xmlns:a16="http://schemas.microsoft.com/office/drawing/2014/main" id="{3F55D5BA-C208-47E9-8978-AED625E3A2A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1" name="Rectangle 7">
          <a:extLst>
            <a:ext uri="{FF2B5EF4-FFF2-40B4-BE49-F238E27FC236}">
              <a16:creationId xmlns:a16="http://schemas.microsoft.com/office/drawing/2014/main" id="{DBA04C1A-816B-427A-82D6-84D0C45FA6B3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2" name="Rectangle 8">
          <a:extLst>
            <a:ext uri="{FF2B5EF4-FFF2-40B4-BE49-F238E27FC236}">
              <a16:creationId xmlns:a16="http://schemas.microsoft.com/office/drawing/2014/main" id="{9B9F64C2-7FF4-49CA-98F6-9BCB69DF7BC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3" name="Rectangle 9">
          <a:extLst>
            <a:ext uri="{FF2B5EF4-FFF2-40B4-BE49-F238E27FC236}">
              <a16:creationId xmlns:a16="http://schemas.microsoft.com/office/drawing/2014/main" id="{8D9D94F7-F6D0-45B2-995F-945EE0F4B269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4" name="Rectangle 18">
          <a:extLst>
            <a:ext uri="{FF2B5EF4-FFF2-40B4-BE49-F238E27FC236}">
              <a16:creationId xmlns:a16="http://schemas.microsoft.com/office/drawing/2014/main" id="{7C4C55A7-8DF6-450E-90C6-6D2AD4F32073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5" name="Rectangle 19">
          <a:extLst>
            <a:ext uri="{FF2B5EF4-FFF2-40B4-BE49-F238E27FC236}">
              <a16:creationId xmlns:a16="http://schemas.microsoft.com/office/drawing/2014/main" id="{41B61FC7-422E-4D06-B68E-6D9DFDC24BD6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6" name="Rectangle 20">
          <a:extLst>
            <a:ext uri="{FF2B5EF4-FFF2-40B4-BE49-F238E27FC236}">
              <a16:creationId xmlns:a16="http://schemas.microsoft.com/office/drawing/2014/main" id="{40C2F0D2-80E5-459E-B2CA-B7624C1E91A5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7" name="Rectangle 21">
          <a:extLst>
            <a:ext uri="{FF2B5EF4-FFF2-40B4-BE49-F238E27FC236}">
              <a16:creationId xmlns:a16="http://schemas.microsoft.com/office/drawing/2014/main" id="{37255510-F096-4FE2-A7AA-460353169F5D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8" name="Rectangle 22">
          <a:extLst>
            <a:ext uri="{FF2B5EF4-FFF2-40B4-BE49-F238E27FC236}">
              <a16:creationId xmlns:a16="http://schemas.microsoft.com/office/drawing/2014/main" id="{E20F2445-79CB-402B-89DC-49E9A44018F5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19" name="Rectangle 23">
          <a:extLst>
            <a:ext uri="{FF2B5EF4-FFF2-40B4-BE49-F238E27FC236}">
              <a16:creationId xmlns:a16="http://schemas.microsoft.com/office/drawing/2014/main" id="{EAC56187-ABD7-4C6F-AB03-29A5FFA6C7F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0" name="Rectangle 24">
          <a:extLst>
            <a:ext uri="{FF2B5EF4-FFF2-40B4-BE49-F238E27FC236}">
              <a16:creationId xmlns:a16="http://schemas.microsoft.com/office/drawing/2014/main" id="{DAF6C3B5-1053-4EEC-8BC0-AA6757B8C208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1" name="Rectangle 25">
          <a:extLst>
            <a:ext uri="{FF2B5EF4-FFF2-40B4-BE49-F238E27FC236}">
              <a16:creationId xmlns:a16="http://schemas.microsoft.com/office/drawing/2014/main" id="{58703D25-70A3-47AA-A59C-071F9E1DC824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2" name="Rectangle 26">
          <a:extLst>
            <a:ext uri="{FF2B5EF4-FFF2-40B4-BE49-F238E27FC236}">
              <a16:creationId xmlns:a16="http://schemas.microsoft.com/office/drawing/2014/main" id="{90640C13-B34B-434E-96A0-53B4CB037E9A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3" name="Rectangle 27">
          <a:extLst>
            <a:ext uri="{FF2B5EF4-FFF2-40B4-BE49-F238E27FC236}">
              <a16:creationId xmlns:a16="http://schemas.microsoft.com/office/drawing/2014/main" id="{E8C87D17-5C39-46D7-A145-E64C58DAA274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4" name="Rectangle 28">
          <a:extLst>
            <a:ext uri="{FF2B5EF4-FFF2-40B4-BE49-F238E27FC236}">
              <a16:creationId xmlns:a16="http://schemas.microsoft.com/office/drawing/2014/main" id="{D9504220-4E29-4489-8190-E0796975C98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5" name="Rectangle 29">
          <a:extLst>
            <a:ext uri="{FF2B5EF4-FFF2-40B4-BE49-F238E27FC236}">
              <a16:creationId xmlns:a16="http://schemas.microsoft.com/office/drawing/2014/main" id="{7BA85DC4-85D6-428F-8DC9-5A650C9B0A3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6" name="Rectangle 30">
          <a:extLst>
            <a:ext uri="{FF2B5EF4-FFF2-40B4-BE49-F238E27FC236}">
              <a16:creationId xmlns:a16="http://schemas.microsoft.com/office/drawing/2014/main" id="{779A77DC-29A0-4916-ABFB-573460378E1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7" name="Rectangle 31">
          <a:extLst>
            <a:ext uri="{FF2B5EF4-FFF2-40B4-BE49-F238E27FC236}">
              <a16:creationId xmlns:a16="http://schemas.microsoft.com/office/drawing/2014/main" id="{26A74B97-9922-427B-8E53-35AB9B498AD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8" name="Rectangle 32">
          <a:extLst>
            <a:ext uri="{FF2B5EF4-FFF2-40B4-BE49-F238E27FC236}">
              <a16:creationId xmlns:a16="http://schemas.microsoft.com/office/drawing/2014/main" id="{1D6AAA0F-53A1-4F94-AA2F-579B66BE1683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29" name="Rectangle 33">
          <a:extLst>
            <a:ext uri="{FF2B5EF4-FFF2-40B4-BE49-F238E27FC236}">
              <a16:creationId xmlns:a16="http://schemas.microsoft.com/office/drawing/2014/main" id="{DAC6A4D8-3D12-4E30-A7F3-257BCBA69198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0" name="Rectangle 34">
          <a:extLst>
            <a:ext uri="{FF2B5EF4-FFF2-40B4-BE49-F238E27FC236}">
              <a16:creationId xmlns:a16="http://schemas.microsoft.com/office/drawing/2014/main" id="{4E887073-3D89-48B9-B380-45946EA1D8F2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1" name="Rectangle 35">
          <a:extLst>
            <a:ext uri="{FF2B5EF4-FFF2-40B4-BE49-F238E27FC236}">
              <a16:creationId xmlns:a16="http://schemas.microsoft.com/office/drawing/2014/main" id="{D954E0F9-536F-45A4-BFEC-9663528F20BA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2" name="Rectangle 36">
          <a:extLst>
            <a:ext uri="{FF2B5EF4-FFF2-40B4-BE49-F238E27FC236}">
              <a16:creationId xmlns:a16="http://schemas.microsoft.com/office/drawing/2014/main" id="{693B9C61-04E3-43D9-9510-DD9B4B15661A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3" name="Rectangle 37">
          <a:extLst>
            <a:ext uri="{FF2B5EF4-FFF2-40B4-BE49-F238E27FC236}">
              <a16:creationId xmlns:a16="http://schemas.microsoft.com/office/drawing/2014/main" id="{9CACE3C6-7C79-4318-9785-10A66BD9FCC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4" name="Rectangle 38">
          <a:extLst>
            <a:ext uri="{FF2B5EF4-FFF2-40B4-BE49-F238E27FC236}">
              <a16:creationId xmlns:a16="http://schemas.microsoft.com/office/drawing/2014/main" id="{5051F23F-82F7-4EF6-8A56-E7F08D82812A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5" name="Rectangle 39">
          <a:extLst>
            <a:ext uri="{FF2B5EF4-FFF2-40B4-BE49-F238E27FC236}">
              <a16:creationId xmlns:a16="http://schemas.microsoft.com/office/drawing/2014/main" id="{DFA8D838-E180-4227-A726-454671E09C9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6" name="Rectangle 40">
          <a:extLst>
            <a:ext uri="{FF2B5EF4-FFF2-40B4-BE49-F238E27FC236}">
              <a16:creationId xmlns:a16="http://schemas.microsoft.com/office/drawing/2014/main" id="{7FAD23D5-D8A9-4ECE-9107-3D62C3E5EEA0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7" name="Rectangle 41">
          <a:extLst>
            <a:ext uri="{FF2B5EF4-FFF2-40B4-BE49-F238E27FC236}">
              <a16:creationId xmlns:a16="http://schemas.microsoft.com/office/drawing/2014/main" id="{F685BCAE-40CF-461F-B6FD-956DDCA8ED2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8" name="Rectangle 42">
          <a:extLst>
            <a:ext uri="{FF2B5EF4-FFF2-40B4-BE49-F238E27FC236}">
              <a16:creationId xmlns:a16="http://schemas.microsoft.com/office/drawing/2014/main" id="{BFD62EBE-02F6-4353-9D4D-032B39F0D2BD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39" name="Rectangle 43">
          <a:extLst>
            <a:ext uri="{FF2B5EF4-FFF2-40B4-BE49-F238E27FC236}">
              <a16:creationId xmlns:a16="http://schemas.microsoft.com/office/drawing/2014/main" id="{C1AD002D-EA35-4B6C-BCC9-916ACBB6D67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0" name="Rectangle 44">
          <a:extLst>
            <a:ext uri="{FF2B5EF4-FFF2-40B4-BE49-F238E27FC236}">
              <a16:creationId xmlns:a16="http://schemas.microsoft.com/office/drawing/2014/main" id="{F7174D2B-042F-459A-B5FD-D8573B418FA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1" name="Rectangle 45">
          <a:extLst>
            <a:ext uri="{FF2B5EF4-FFF2-40B4-BE49-F238E27FC236}">
              <a16:creationId xmlns:a16="http://schemas.microsoft.com/office/drawing/2014/main" id="{27723845-E103-4377-8B70-1D09D9BBB13A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2" name="Rectangle 46">
          <a:extLst>
            <a:ext uri="{FF2B5EF4-FFF2-40B4-BE49-F238E27FC236}">
              <a16:creationId xmlns:a16="http://schemas.microsoft.com/office/drawing/2014/main" id="{592329DC-D05A-4629-9279-877C77F4BD9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3" name="Rectangle 47">
          <a:extLst>
            <a:ext uri="{FF2B5EF4-FFF2-40B4-BE49-F238E27FC236}">
              <a16:creationId xmlns:a16="http://schemas.microsoft.com/office/drawing/2014/main" id="{3620CEE6-0457-47F9-B2A8-4ED5B735F864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4" name="Rectangle 48">
          <a:extLst>
            <a:ext uri="{FF2B5EF4-FFF2-40B4-BE49-F238E27FC236}">
              <a16:creationId xmlns:a16="http://schemas.microsoft.com/office/drawing/2014/main" id="{68FDCACE-46C1-48AB-84F0-C7D80A1ED587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2</xdr:row>
      <xdr:rowOff>0</xdr:rowOff>
    </xdr:from>
    <xdr:ext cx="0" cy="144780"/>
    <xdr:sp macro="" textlink="">
      <xdr:nvSpPr>
        <xdr:cNvPr id="145" name="Rectangle 49">
          <a:extLst>
            <a:ext uri="{FF2B5EF4-FFF2-40B4-BE49-F238E27FC236}">
              <a16:creationId xmlns:a16="http://schemas.microsoft.com/office/drawing/2014/main" id="{D417826A-360B-4FE8-BB39-7AE325AA58C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6" name="Rectangle 98">
          <a:extLst>
            <a:ext uri="{FF2B5EF4-FFF2-40B4-BE49-F238E27FC236}">
              <a16:creationId xmlns:a16="http://schemas.microsoft.com/office/drawing/2014/main" id="{E1E5B506-E119-4503-A3EB-E8C5F481F0AF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5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7" name="Rectangle 99">
          <a:extLst>
            <a:ext uri="{FF2B5EF4-FFF2-40B4-BE49-F238E27FC236}">
              <a16:creationId xmlns:a16="http://schemas.microsoft.com/office/drawing/2014/main" id="{E9335F0B-95E4-45B8-B0E4-2666A178D40A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5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8" name="Rectangle 100">
          <a:extLst>
            <a:ext uri="{FF2B5EF4-FFF2-40B4-BE49-F238E27FC236}">
              <a16:creationId xmlns:a16="http://schemas.microsoft.com/office/drawing/2014/main" id="{D6495D33-781C-431F-8B8B-52D8B0C169AC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5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49" name="Rectangle 101">
          <a:extLst>
            <a:ext uri="{FF2B5EF4-FFF2-40B4-BE49-F238E27FC236}">
              <a16:creationId xmlns:a16="http://schemas.microsoft.com/office/drawing/2014/main" id="{1C8F7AEA-A543-4D97-8E72-DE0DA850BA21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5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0" name="Rectangle 102">
          <a:extLst>
            <a:ext uri="{FF2B5EF4-FFF2-40B4-BE49-F238E27FC236}">
              <a16:creationId xmlns:a16="http://schemas.microsoft.com/office/drawing/2014/main" id="{306596BB-DD09-4DA4-B7F6-6052CA37C0CA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5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1" name="Rectangle 103">
          <a:extLst>
            <a:ext uri="{FF2B5EF4-FFF2-40B4-BE49-F238E27FC236}">
              <a16:creationId xmlns:a16="http://schemas.microsoft.com/office/drawing/2014/main" id="{571A007E-AE02-406E-B11F-026A5B4B3F2E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5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2" name="Rectangle 104">
          <a:extLst>
            <a:ext uri="{FF2B5EF4-FFF2-40B4-BE49-F238E27FC236}">
              <a16:creationId xmlns:a16="http://schemas.microsoft.com/office/drawing/2014/main" id="{F40CC4F5-64CE-436A-ABED-502679446818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5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47625</xdr:colOff>
      <xdr:row>2</xdr:row>
      <xdr:rowOff>154388</xdr:rowOff>
    </xdr:to>
    <xdr:sp macro="" textlink="">
      <xdr:nvSpPr>
        <xdr:cNvPr id="153" name="Rectangle 105">
          <a:extLst>
            <a:ext uri="{FF2B5EF4-FFF2-40B4-BE49-F238E27FC236}">
              <a16:creationId xmlns:a16="http://schemas.microsoft.com/office/drawing/2014/main" id="{7F777AC6-9F18-40A0-938F-9721A23AED39}"/>
            </a:ext>
          </a:extLst>
        </xdr:cNvPr>
        <xdr:cNvSpPr>
          <a:spLocks noChangeArrowheads="1"/>
        </xdr:cNvSpPr>
      </xdr:nvSpPr>
      <xdr:spPr bwMode="auto">
        <a:xfrm>
          <a:off x="45720" y="323850"/>
          <a:ext cx="1905" cy="1543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</xdr:colOff>
      <xdr:row>1</xdr:row>
      <xdr:rowOff>9525</xdr:rowOff>
    </xdr:from>
    <xdr:ext cx="0" cy="144780"/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43359B3A-3E2F-4E30-8DF6-895720838FA4}"/>
            </a:ext>
          </a:extLst>
        </xdr:cNvPr>
        <xdr:cNvSpPr>
          <a:spLocks noChangeArrowheads="1"/>
        </xdr:cNvSpPr>
      </xdr:nvSpPr>
      <xdr:spPr bwMode="auto">
        <a:xfrm>
          <a:off x="45720" y="171450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" name="Rectangle 3">
          <a:extLst>
            <a:ext uri="{FF2B5EF4-FFF2-40B4-BE49-F238E27FC236}">
              <a16:creationId xmlns:a16="http://schemas.microsoft.com/office/drawing/2014/main" id="{6D9EA14C-461E-4764-9849-29D2179DFECE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" name="Rectangle 4">
          <a:extLst>
            <a:ext uri="{FF2B5EF4-FFF2-40B4-BE49-F238E27FC236}">
              <a16:creationId xmlns:a16="http://schemas.microsoft.com/office/drawing/2014/main" id="{56CA869D-436C-4810-B637-90D84DB41478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5" name="Rectangle 5">
          <a:extLst>
            <a:ext uri="{FF2B5EF4-FFF2-40B4-BE49-F238E27FC236}">
              <a16:creationId xmlns:a16="http://schemas.microsoft.com/office/drawing/2014/main" id="{07860890-85A3-4494-A828-494DB38FABE5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6" name="Rectangle 6">
          <a:extLst>
            <a:ext uri="{FF2B5EF4-FFF2-40B4-BE49-F238E27FC236}">
              <a16:creationId xmlns:a16="http://schemas.microsoft.com/office/drawing/2014/main" id="{1E47D1D9-A42A-4731-874D-7703B75006B3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7" name="Rectangle 7">
          <a:extLst>
            <a:ext uri="{FF2B5EF4-FFF2-40B4-BE49-F238E27FC236}">
              <a16:creationId xmlns:a16="http://schemas.microsoft.com/office/drawing/2014/main" id="{A179B990-C3C7-4E6E-A1A9-C71F526592CC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8" name="Rectangle 8">
          <a:extLst>
            <a:ext uri="{FF2B5EF4-FFF2-40B4-BE49-F238E27FC236}">
              <a16:creationId xmlns:a16="http://schemas.microsoft.com/office/drawing/2014/main" id="{E7E5EA2F-0F0F-43B2-BF7C-4134CD96D632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9" name="Rectangle 9">
          <a:extLst>
            <a:ext uri="{FF2B5EF4-FFF2-40B4-BE49-F238E27FC236}">
              <a16:creationId xmlns:a16="http://schemas.microsoft.com/office/drawing/2014/main" id="{0A34511F-12E4-4038-8C6D-F059BD047E91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0" name="Rectangle 18">
          <a:extLst>
            <a:ext uri="{FF2B5EF4-FFF2-40B4-BE49-F238E27FC236}">
              <a16:creationId xmlns:a16="http://schemas.microsoft.com/office/drawing/2014/main" id="{DB0DA440-BD01-4B36-B7B8-3AB4DD54E377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1" name="Rectangle 19">
          <a:extLst>
            <a:ext uri="{FF2B5EF4-FFF2-40B4-BE49-F238E27FC236}">
              <a16:creationId xmlns:a16="http://schemas.microsoft.com/office/drawing/2014/main" id="{E9C44EE2-99F2-46A4-AFBB-8D089037BCA1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2" name="Rectangle 20">
          <a:extLst>
            <a:ext uri="{FF2B5EF4-FFF2-40B4-BE49-F238E27FC236}">
              <a16:creationId xmlns:a16="http://schemas.microsoft.com/office/drawing/2014/main" id="{F854C796-598B-48BA-8423-69C1AB0F9A07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3" name="Rectangle 21">
          <a:extLst>
            <a:ext uri="{FF2B5EF4-FFF2-40B4-BE49-F238E27FC236}">
              <a16:creationId xmlns:a16="http://schemas.microsoft.com/office/drawing/2014/main" id="{3F0CE8B1-FD7D-4488-A975-7EFF64A065B3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4" name="Rectangle 22">
          <a:extLst>
            <a:ext uri="{FF2B5EF4-FFF2-40B4-BE49-F238E27FC236}">
              <a16:creationId xmlns:a16="http://schemas.microsoft.com/office/drawing/2014/main" id="{F93DAD01-86B8-4D7B-8EC0-0C1060CDAB1A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B453CC6B-260A-4C25-8A1F-1D26BF50BB00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6" name="Rectangle 24">
          <a:extLst>
            <a:ext uri="{FF2B5EF4-FFF2-40B4-BE49-F238E27FC236}">
              <a16:creationId xmlns:a16="http://schemas.microsoft.com/office/drawing/2014/main" id="{4E70B8B9-9E9B-4FC5-99A7-7DA74BAFBCE7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7" name="Rectangle 25">
          <a:extLst>
            <a:ext uri="{FF2B5EF4-FFF2-40B4-BE49-F238E27FC236}">
              <a16:creationId xmlns:a16="http://schemas.microsoft.com/office/drawing/2014/main" id="{907DFA31-4161-44FD-94A5-61E711FBF7D8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8" name="Rectangle 26">
          <a:extLst>
            <a:ext uri="{FF2B5EF4-FFF2-40B4-BE49-F238E27FC236}">
              <a16:creationId xmlns:a16="http://schemas.microsoft.com/office/drawing/2014/main" id="{C02AF22D-2958-409B-B54B-33905FFA03A2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19" name="Rectangle 27">
          <a:extLst>
            <a:ext uri="{FF2B5EF4-FFF2-40B4-BE49-F238E27FC236}">
              <a16:creationId xmlns:a16="http://schemas.microsoft.com/office/drawing/2014/main" id="{DC667725-44EF-4971-B393-809CA5A88111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0" name="Rectangle 28">
          <a:extLst>
            <a:ext uri="{FF2B5EF4-FFF2-40B4-BE49-F238E27FC236}">
              <a16:creationId xmlns:a16="http://schemas.microsoft.com/office/drawing/2014/main" id="{7E472068-6D01-4B0C-B364-77CAE8E08AE2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1" name="Rectangle 29">
          <a:extLst>
            <a:ext uri="{FF2B5EF4-FFF2-40B4-BE49-F238E27FC236}">
              <a16:creationId xmlns:a16="http://schemas.microsoft.com/office/drawing/2014/main" id="{595BFEC4-B1DB-4076-AC08-781CC9D4A71B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2" name="Rectangle 30">
          <a:extLst>
            <a:ext uri="{FF2B5EF4-FFF2-40B4-BE49-F238E27FC236}">
              <a16:creationId xmlns:a16="http://schemas.microsoft.com/office/drawing/2014/main" id="{CC05EC1D-DE47-4C46-8EEB-4C260ADAB380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3" name="Rectangle 31">
          <a:extLst>
            <a:ext uri="{FF2B5EF4-FFF2-40B4-BE49-F238E27FC236}">
              <a16:creationId xmlns:a16="http://schemas.microsoft.com/office/drawing/2014/main" id="{AD1204E0-493B-43C2-B85B-8D711280C5D8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4" name="Rectangle 32">
          <a:extLst>
            <a:ext uri="{FF2B5EF4-FFF2-40B4-BE49-F238E27FC236}">
              <a16:creationId xmlns:a16="http://schemas.microsoft.com/office/drawing/2014/main" id="{940B9F3B-2A18-4BAC-8073-C5277249EA5C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5" name="Rectangle 33">
          <a:extLst>
            <a:ext uri="{FF2B5EF4-FFF2-40B4-BE49-F238E27FC236}">
              <a16:creationId xmlns:a16="http://schemas.microsoft.com/office/drawing/2014/main" id="{91234859-45E9-494E-9717-F7D4540FD8AD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6" name="Rectangle 34">
          <a:extLst>
            <a:ext uri="{FF2B5EF4-FFF2-40B4-BE49-F238E27FC236}">
              <a16:creationId xmlns:a16="http://schemas.microsoft.com/office/drawing/2014/main" id="{00FDBF60-D72A-4E09-A6E1-ED5F5AD9B755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7" name="Rectangle 35">
          <a:extLst>
            <a:ext uri="{FF2B5EF4-FFF2-40B4-BE49-F238E27FC236}">
              <a16:creationId xmlns:a16="http://schemas.microsoft.com/office/drawing/2014/main" id="{7143D7BA-694A-4F2F-B1FB-740CDA257F92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8" name="Rectangle 36">
          <a:extLst>
            <a:ext uri="{FF2B5EF4-FFF2-40B4-BE49-F238E27FC236}">
              <a16:creationId xmlns:a16="http://schemas.microsoft.com/office/drawing/2014/main" id="{955DE37B-AB25-490A-965F-A6D13C903F80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29" name="Rectangle 37">
          <a:extLst>
            <a:ext uri="{FF2B5EF4-FFF2-40B4-BE49-F238E27FC236}">
              <a16:creationId xmlns:a16="http://schemas.microsoft.com/office/drawing/2014/main" id="{ABF477A2-2F7D-4FEA-9F90-C9D079DB6A7B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0" name="Rectangle 38">
          <a:extLst>
            <a:ext uri="{FF2B5EF4-FFF2-40B4-BE49-F238E27FC236}">
              <a16:creationId xmlns:a16="http://schemas.microsoft.com/office/drawing/2014/main" id="{1A126C50-1EF1-4139-B69D-E3CA544FDE25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1" name="Rectangle 39">
          <a:extLst>
            <a:ext uri="{FF2B5EF4-FFF2-40B4-BE49-F238E27FC236}">
              <a16:creationId xmlns:a16="http://schemas.microsoft.com/office/drawing/2014/main" id="{8509BDEF-B764-4EFB-8E9B-45EED8CAF1BE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2" name="Rectangle 40">
          <a:extLst>
            <a:ext uri="{FF2B5EF4-FFF2-40B4-BE49-F238E27FC236}">
              <a16:creationId xmlns:a16="http://schemas.microsoft.com/office/drawing/2014/main" id="{40CA797D-1077-4C76-91A0-4D8045D46129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3" name="Rectangle 41">
          <a:extLst>
            <a:ext uri="{FF2B5EF4-FFF2-40B4-BE49-F238E27FC236}">
              <a16:creationId xmlns:a16="http://schemas.microsoft.com/office/drawing/2014/main" id="{800DB1CC-E0A4-4F68-9723-3FCE2E7580A4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4" name="Rectangle 42">
          <a:extLst>
            <a:ext uri="{FF2B5EF4-FFF2-40B4-BE49-F238E27FC236}">
              <a16:creationId xmlns:a16="http://schemas.microsoft.com/office/drawing/2014/main" id="{0D4514E4-A956-45E4-9618-01649942ADB8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5" name="Rectangle 43">
          <a:extLst>
            <a:ext uri="{FF2B5EF4-FFF2-40B4-BE49-F238E27FC236}">
              <a16:creationId xmlns:a16="http://schemas.microsoft.com/office/drawing/2014/main" id="{E17E7AA5-892A-49A8-8576-1E7266BF573E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6" name="Rectangle 44">
          <a:extLst>
            <a:ext uri="{FF2B5EF4-FFF2-40B4-BE49-F238E27FC236}">
              <a16:creationId xmlns:a16="http://schemas.microsoft.com/office/drawing/2014/main" id="{2A8CA32E-83C0-4691-9EE3-DAE04B0183EC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7" name="Rectangle 45">
          <a:extLst>
            <a:ext uri="{FF2B5EF4-FFF2-40B4-BE49-F238E27FC236}">
              <a16:creationId xmlns:a16="http://schemas.microsoft.com/office/drawing/2014/main" id="{D6831DD7-5057-4D24-ABCD-415B88BC0FD0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8" name="Rectangle 46">
          <a:extLst>
            <a:ext uri="{FF2B5EF4-FFF2-40B4-BE49-F238E27FC236}">
              <a16:creationId xmlns:a16="http://schemas.microsoft.com/office/drawing/2014/main" id="{28370F06-392B-403C-B8DA-9BEFCC2475BD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39" name="Rectangle 47">
          <a:extLst>
            <a:ext uri="{FF2B5EF4-FFF2-40B4-BE49-F238E27FC236}">
              <a16:creationId xmlns:a16="http://schemas.microsoft.com/office/drawing/2014/main" id="{F5DCB232-08F2-4338-A24A-FE1514147149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0" name="Rectangle 48">
          <a:extLst>
            <a:ext uri="{FF2B5EF4-FFF2-40B4-BE49-F238E27FC236}">
              <a16:creationId xmlns:a16="http://schemas.microsoft.com/office/drawing/2014/main" id="{EE39E6F2-3AE4-4280-98DC-596AF9A42E12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45720</xdr:colOff>
      <xdr:row>1</xdr:row>
      <xdr:rowOff>0</xdr:rowOff>
    </xdr:from>
    <xdr:ext cx="0" cy="144780"/>
    <xdr:sp macro="" textlink="">
      <xdr:nvSpPr>
        <xdr:cNvPr id="41" name="Rectangle 49">
          <a:extLst>
            <a:ext uri="{FF2B5EF4-FFF2-40B4-BE49-F238E27FC236}">
              <a16:creationId xmlns:a16="http://schemas.microsoft.com/office/drawing/2014/main" id="{2E2EEF3E-8575-4250-8CCA-0E7F9DD73CBD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44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2" name="Rectangle 56">
          <a:extLst>
            <a:ext uri="{FF2B5EF4-FFF2-40B4-BE49-F238E27FC236}">
              <a16:creationId xmlns:a16="http://schemas.microsoft.com/office/drawing/2014/main" id="{EB445DBC-5415-47A4-BAD8-B26D4599BDED}"/>
            </a:ext>
          </a:extLst>
        </xdr:cNvPr>
        <xdr:cNvSpPr>
          <a:spLocks noChangeArrowheads="1"/>
        </xdr:cNvSpPr>
      </xdr:nvSpPr>
      <xdr:spPr bwMode="auto">
        <a:xfrm>
          <a:off x="45720" y="3810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3" name="Rectangle 57">
          <a:extLst>
            <a:ext uri="{FF2B5EF4-FFF2-40B4-BE49-F238E27FC236}">
              <a16:creationId xmlns:a16="http://schemas.microsoft.com/office/drawing/2014/main" id="{BD376013-2E1D-4C2B-968A-86CACE878975}"/>
            </a:ext>
          </a:extLst>
        </xdr:cNvPr>
        <xdr:cNvSpPr>
          <a:spLocks noChangeArrowheads="1"/>
        </xdr:cNvSpPr>
      </xdr:nvSpPr>
      <xdr:spPr bwMode="auto">
        <a:xfrm>
          <a:off x="45720" y="3810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4" name="Rectangle 58">
          <a:extLst>
            <a:ext uri="{FF2B5EF4-FFF2-40B4-BE49-F238E27FC236}">
              <a16:creationId xmlns:a16="http://schemas.microsoft.com/office/drawing/2014/main" id="{63989F2D-7238-4722-BBD2-1222AE2B6101}"/>
            </a:ext>
          </a:extLst>
        </xdr:cNvPr>
        <xdr:cNvSpPr>
          <a:spLocks noChangeArrowheads="1"/>
        </xdr:cNvSpPr>
      </xdr:nvSpPr>
      <xdr:spPr bwMode="auto">
        <a:xfrm>
          <a:off x="45720" y="3810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5" name="Rectangle 59">
          <a:extLst>
            <a:ext uri="{FF2B5EF4-FFF2-40B4-BE49-F238E27FC236}">
              <a16:creationId xmlns:a16="http://schemas.microsoft.com/office/drawing/2014/main" id="{37730240-D962-4910-A6B5-ED15E93D5B35}"/>
            </a:ext>
          </a:extLst>
        </xdr:cNvPr>
        <xdr:cNvSpPr>
          <a:spLocks noChangeArrowheads="1"/>
        </xdr:cNvSpPr>
      </xdr:nvSpPr>
      <xdr:spPr bwMode="auto">
        <a:xfrm>
          <a:off x="45720" y="3810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6" name="Rectangle 60">
          <a:extLst>
            <a:ext uri="{FF2B5EF4-FFF2-40B4-BE49-F238E27FC236}">
              <a16:creationId xmlns:a16="http://schemas.microsoft.com/office/drawing/2014/main" id="{9B8026C1-C747-49CD-B898-D8DCBA8A9936}"/>
            </a:ext>
          </a:extLst>
        </xdr:cNvPr>
        <xdr:cNvSpPr>
          <a:spLocks noChangeArrowheads="1"/>
        </xdr:cNvSpPr>
      </xdr:nvSpPr>
      <xdr:spPr bwMode="auto">
        <a:xfrm>
          <a:off x="45720" y="3810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7" name="Rectangle 61">
          <a:extLst>
            <a:ext uri="{FF2B5EF4-FFF2-40B4-BE49-F238E27FC236}">
              <a16:creationId xmlns:a16="http://schemas.microsoft.com/office/drawing/2014/main" id="{A00FFF81-48C0-4399-9A32-15F2CFAC54E1}"/>
            </a:ext>
          </a:extLst>
        </xdr:cNvPr>
        <xdr:cNvSpPr>
          <a:spLocks noChangeArrowheads="1"/>
        </xdr:cNvSpPr>
      </xdr:nvSpPr>
      <xdr:spPr bwMode="auto">
        <a:xfrm>
          <a:off x="45720" y="3810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8" name="Rectangle 62">
          <a:extLst>
            <a:ext uri="{FF2B5EF4-FFF2-40B4-BE49-F238E27FC236}">
              <a16:creationId xmlns:a16="http://schemas.microsoft.com/office/drawing/2014/main" id="{E6034C75-BBC8-4FBD-972C-12A6342F7D3A}"/>
            </a:ext>
          </a:extLst>
        </xdr:cNvPr>
        <xdr:cNvSpPr>
          <a:spLocks noChangeArrowheads="1"/>
        </xdr:cNvSpPr>
      </xdr:nvSpPr>
      <xdr:spPr bwMode="auto">
        <a:xfrm>
          <a:off x="45720" y="3810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2</xdr:row>
      <xdr:rowOff>0</xdr:rowOff>
    </xdr:from>
    <xdr:to>
      <xdr:col>0</xdr:col>
      <xdr:colOff>45720</xdr:colOff>
      <xdr:row>2</xdr:row>
      <xdr:rowOff>152400</xdr:rowOff>
    </xdr:to>
    <xdr:sp macro="" textlink="">
      <xdr:nvSpPr>
        <xdr:cNvPr id="49" name="Rectangle 63">
          <a:extLst>
            <a:ext uri="{FF2B5EF4-FFF2-40B4-BE49-F238E27FC236}">
              <a16:creationId xmlns:a16="http://schemas.microsoft.com/office/drawing/2014/main" id="{0C4884E8-65D3-42D3-A501-8009DED39E2C}"/>
            </a:ext>
          </a:extLst>
        </xdr:cNvPr>
        <xdr:cNvSpPr>
          <a:spLocks noChangeArrowheads="1"/>
        </xdr:cNvSpPr>
      </xdr:nvSpPr>
      <xdr:spPr bwMode="auto">
        <a:xfrm>
          <a:off x="45720" y="381000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0" name="Rectangle 98">
          <a:extLst>
            <a:ext uri="{FF2B5EF4-FFF2-40B4-BE49-F238E27FC236}">
              <a16:creationId xmlns:a16="http://schemas.microsoft.com/office/drawing/2014/main" id="{70503924-B219-4B88-8BE5-FBE2DE473EA3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1" name="Rectangle 99">
          <a:extLst>
            <a:ext uri="{FF2B5EF4-FFF2-40B4-BE49-F238E27FC236}">
              <a16:creationId xmlns:a16="http://schemas.microsoft.com/office/drawing/2014/main" id="{D1EEC79C-C084-4612-A84B-708834517D75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2" name="Rectangle 100">
          <a:extLst>
            <a:ext uri="{FF2B5EF4-FFF2-40B4-BE49-F238E27FC236}">
              <a16:creationId xmlns:a16="http://schemas.microsoft.com/office/drawing/2014/main" id="{DF287A65-DC50-4524-B3DE-87B1947A0FF4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3" name="Rectangle 101">
          <a:extLst>
            <a:ext uri="{FF2B5EF4-FFF2-40B4-BE49-F238E27FC236}">
              <a16:creationId xmlns:a16="http://schemas.microsoft.com/office/drawing/2014/main" id="{FBA78E31-F674-4175-BAFB-EE3272402FF9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4" name="Rectangle 102">
          <a:extLst>
            <a:ext uri="{FF2B5EF4-FFF2-40B4-BE49-F238E27FC236}">
              <a16:creationId xmlns:a16="http://schemas.microsoft.com/office/drawing/2014/main" id="{9A155968-D3B0-4F3C-8ACE-9FC111CCDDAB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5" name="Rectangle 103">
          <a:extLst>
            <a:ext uri="{FF2B5EF4-FFF2-40B4-BE49-F238E27FC236}">
              <a16:creationId xmlns:a16="http://schemas.microsoft.com/office/drawing/2014/main" id="{6AA3728B-0605-4B55-B29A-C4B1CD8388A5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6" name="Rectangle 104">
          <a:extLst>
            <a:ext uri="{FF2B5EF4-FFF2-40B4-BE49-F238E27FC236}">
              <a16:creationId xmlns:a16="http://schemas.microsoft.com/office/drawing/2014/main" id="{AD444226-DE9F-44F0-A193-98580F36C680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45720</xdr:colOff>
      <xdr:row>1</xdr:row>
      <xdr:rowOff>0</xdr:rowOff>
    </xdr:from>
    <xdr:to>
      <xdr:col>0</xdr:col>
      <xdr:colOff>45720</xdr:colOff>
      <xdr:row>1</xdr:row>
      <xdr:rowOff>152400</xdr:rowOff>
    </xdr:to>
    <xdr:sp macro="" textlink="">
      <xdr:nvSpPr>
        <xdr:cNvPr id="57" name="Rectangle 105">
          <a:extLst>
            <a:ext uri="{FF2B5EF4-FFF2-40B4-BE49-F238E27FC236}">
              <a16:creationId xmlns:a16="http://schemas.microsoft.com/office/drawing/2014/main" id="{D9129E4F-FEB6-4DE8-907B-1F8C75153FA0}"/>
            </a:ext>
          </a:extLst>
        </xdr:cNvPr>
        <xdr:cNvSpPr>
          <a:spLocks noChangeArrowheads="1"/>
        </xdr:cNvSpPr>
      </xdr:nvSpPr>
      <xdr:spPr bwMode="auto">
        <a:xfrm>
          <a:off x="45720" y="1619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1FE-8067-481E-B721-0953FE113FC3}">
  <sheetPr>
    <tabColor rgb="FF92D050"/>
    <pageSetUpPr fitToPage="1"/>
  </sheetPr>
  <dimension ref="A3:R135"/>
  <sheetViews>
    <sheetView showGridLines="0" tabSelected="1" topLeftCell="A41" zoomScaleNormal="100" workbookViewId="0">
      <selection activeCell="I17" sqref="I17"/>
    </sheetView>
  </sheetViews>
  <sheetFormatPr defaultRowHeight="12.75"/>
  <cols>
    <col min="1" max="1" width="5.83203125" customWidth="1"/>
    <col min="2" max="2" width="1.6640625" hidden="1" customWidth="1"/>
    <col min="3" max="5" width="4" hidden="1" customWidth="1"/>
    <col min="6" max="6" width="71.1640625" customWidth="1"/>
    <col min="7" max="8" width="14.83203125" style="1" customWidth="1"/>
    <col min="9" max="9" width="15" style="1" customWidth="1"/>
    <col min="10" max="10" width="12.83203125" style="1" customWidth="1"/>
    <col min="11" max="12" width="12.6640625" customWidth="1"/>
    <col min="13" max="14" width="7.83203125" customWidth="1"/>
    <col min="15" max="18" width="9.33203125" style="24"/>
  </cols>
  <sheetData>
    <row r="3" spans="1:18" s="11" customFormat="1" ht="16.149999999999999" customHeight="1">
      <c r="A3" s="36" t="s">
        <v>0</v>
      </c>
      <c r="B3" s="3"/>
      <c r="C3" s="3"/>
      <c r="D3" s="3"/>
      <c r="E3" s="3"/>
      <c r="F3" s="3"/>
      <c r="G3" s="18"/>
      <c r="H3" s="19"/>
      <c r="I3" s="20"/>
      <c r="J3" s="19"/>
      <c r="K3"/>
      <c r="L3"/>
      <c r="M3"/>
      <c r="N3"/>
      <c r="O3" s="21"/>
      <c r="P3" s="21"/>
      <c r="Q3" s="21"/>
      <c r="R3" s="21"/>
    </row>
    <row r="4" spans="1:18" s="11" customFormat="1" ht="17.45" customHeight="1">
      <c r="A4" s="47" t="s">
        <v>169</v>
      </c>
      <c r="B4" s="3"/>
      <c r="C4" s="3"/>
      <c r="D4" s="3"/>
      <c r="E4" s="3"/>
      <c r="F4" s="3"/>
      <c r="G4" s="18"/>
      <c r="H4" s="19"/>
      <c r="I4" s="20"/>
      <c r="J4" s="19"/>
      <c r="K4"/>
      <c r="L4"/>
      <c r="M4"/>
      <c r="N4"/>
      <c r="O4" s="21"/>
      <c r="P4" s="21"/>
      <c r="Q4" s="21"/>
      <c r="R4" s="21"/>
    </row>
    <row r="5" spans="1:18" ht="13.9" customHeight="1">
      <c r="A5" s="48" t="s">
        <v>1</v>
      </c>
      <c r="B5" s="3"/>
      <c r="C5" s="3"/>
      <c r="D5" s="3"/>
      <c r="E5" s="3"/>
      <c r="F5" s="3"/>
      <c r="G5" s="102"/>
      <c r="H5" s="20"/>
      <c r="I5" s="20"/>
      <c r="J5" s="20"/>
    </row>
    <row r="6" spans="1:18" ht="12.6" customHeight="1">
      <c r="A6" s="48" t="s">
        <v>2</v>
      </c>
      <c r="B6" s="3"/>
      <c r="C6" s="3"/>
      <c r="D6" s="3"/>
      <c r="E6" s="3"/>
      <c r="F6" s="3"/>
      <c r="G6" s="20"/>
      <c r="H6" s="20"/>
      <c r="I6" s="20"/>
      <c r="J6" s="20"/>
    </row>
    <row r="7" spans="1:18" ht="11.25" customHeight="1" thickBot="1">
      <c r="A7" s="25"/>
      <c r="B7" s="25"/>
      <c r="C7" s="25"/>
      <c r="D7" s="25"/>
      <c r="E7" s="25"/>
      <c r="F7" s="25"/>
      <c r="G7" s="20"/>
      <c r="H7" s="20"/>
      <c r="I7" s="20"/>
      <c r="J7" s="20"/>
    </row>
    <row r="8" spans="1:18" ht="35.25" customHeight="1">
      <c r="A8" s="105" t="s">
        <v>91</v>
      </c>
      <c r="B8" s="106"/>
      <c r="C8" s="106"/>
      <c r="D8" s="106"/>
      <c r="E8" s="106"/>
      <c r="F8" s="106"/>
      <c r="G8" s="78" t="s">
        <v>168</v>
      </c>
      <c r="H8" s="78" t="s">
        <v>168</v>
      </c>
      <c r="I8" s="78" t="s">
        <v>168</v>
      </c>
      <c r="J8" s="79" t="s">
        <v>172</v>
      </c>
      <c r="K8" s="96"/>
      <c r="L8" s="96"/>
    </row>
    <row r="9" spans="1:18">
      <c r="A9" s="107"/>
      <c r="B9" s="108"/>
      <c r="C9" s="108"/>
      <c r="D9" s="108"/>
      <c r="E9" s="108"/>
      <c r="F9" s="108"/>
      <c r="G9" s="42" t="s">
        <v>53</v>
      </c>
      <c r="H9" s="42" t="s">
        <v>54</v>
      </c>
      <c r="I9" s="42" t="s">
        <v>55</v>
      </c>
      <c r="J9" s="74" t="s">
        <v>55</v>
      </c>
      <c r="K9" s="95"/>
      <c r="L9" s="95"/>
    </row>
    <row r="10" spans="1:18" ht="12" customHeight="1">
      <c r="A10" s="80" t="s">
        <v>161</v>
      </c>
      <c r="B10" s="77"/>
      <c r="C10" s="77"/>
      <c r="D10" s="77"/>
      <c r="E10" s="77"/>
      <c r="F10" s="77"/>
      <c r="G10" s="43"/>
      <c r="H10" s="43"/>
      <c r="I10" s="43"/>
      <c r="J10" s="44"/>
    </row>
    <row r="11" spans="1:18" ht="12" customHeight="1">
      <c r="A11" s="76" t="s">
        <v>56</v>
      </c>
      <c r="B11" s="75" t="s">
        <v>57</v>
      </c>
      <c r="C11" s="75" t="s">
        <v>57</v>
      </c>
      <c r="D11" s="75" t="s">
        <v>57</v>
      </c>
      <c r="E11" s="75" t="s">
        <v>57</v>
      </c>
      <c r="F11" s="77"/>
      <c r="G11" s="43"/>
      <c r="H11" s="43"/>
      <c r="I11" s="43"/>
      <c r="J11" s="44"/>
    </row>
    <row r="12" spans="1:18" ht="12" customHeight="1">
      <c r="A12" s="103"/>
      <c r="B12" s="104"/>
      <c r="C12" s="104"/>
      <c r="D12" s="104"/>
      <c r="E12" s="104"/>
      <c r="F12" s="56" t="s">
        <v>58</v>
      </c>
      <c r="G12" s="42">
        <v>3872559</v>
      </c>
      <c r="H12" s="42"/>
      <c r="I12" s="42"/>
      <c r="J12" s="46"/>
    </row>
    <row r="13" spans="1:18" ht="12" customHeight="1">
      <c r="A13" s="103"/>
      <c r="B13" s="104"/>
      <c r="C13" s="104"/>
      <c r="D13" s="104"/>
      <c r="E13" s="104"/>
      <c r="F13" s="56" t="s">
        <v>59</v>
      </c>
      <c r="G13" s="42">
        <v>1240260</v>
      </c>
      <c r="H13" s="42">
        <f>G12-G13</f>
        <v>2632299</v>
      </c>
      <c r="I13" s="42"/>
      <c r="J13" s="46"/>
    </row>
    <row r="14" spans="1:18" ht="12" customHeight="1">
      <c r="A14" s="103"/>
      <c r="B14" s="104"/>
      <c r="C14" s="104"/>
      <c r="D14" s="104"/>
      <c r="E14" s="104"/>
      <c r="F14" s="56" t="s">
        <v>60</v>
      </c>
      <c r="G14" s="42">
        <f>'BS 12-2024'!G72-'BS 12-2024'!I72</f>
        <v>143804</v>
      </c>
      <c r="H14" s="42"/>
      <c r="I14" s="42"/>
      <c r="J14" s="46"/>
    </row>
    <row r="15" spans="1:18" ht="12" customHeight="1">
      <c r="A15" s="103"/>
      <c r="B15" s="104"/>
      <c r="C15" s="104"/>
      <c r="D15" s="104"/>
      <c r="E15" s="104"/>
      <c r="F15" s="56" t="s">
        <v>61</v>
      </c>
      <c r="G15" s="40">
        <f>'BS 12-2024'!G73-'BS 12-2024'!I73</f>
        <v>21250</v>
      </c>
      <c r="H15" s="40">
        <f>G14-G15</f>
        <v>122554</v>
      </c>
      <c r="I15" s="40">
        <f>H13-H15</f>
        <v>2509745</v>
      </c>
      <c r="J15" s="41">
        <v>2216237</v>
      </c>
    </row>
    <row r="16" spans="1:18" ht="12" customHeight="1">
      <c r="A16" s="76" t="s">
        <v>97</v>
      </c>
      <c r="B16" s="77"/>
      <c r="C16" s="77"/>
      <c r="D16" s="77"/>
      <c r="E16" s="77"/>
      <c r="F16" s="77"/>
      <c r="G16" s="40"/>
      <c r="H16" s="40"/>
      <c r="I16" s="40">
        <f>I50</f>
        <v>63787</v>
      </c>
      <c r="J16" s="41">
        <f>J50</f>
        <v>87360</v>
      </c>
    </row>
    <row r="17" spans="1:17" ht="12" customHeight="1">
      <c r="A17" s="76" t="s">
        <v>62</v>
      </c>
      <c r="B17" s="77"/>
      <c r="C17" s="77"/>
      <c r="D17" s="77"/>
      <c r="E17" s="77"/>
      <c r="F17" s="77"/>
      <c r="G17" s="40"/>
      <c r="H17" s="40"/>
      <c r="I17" s="40">
        <v>122993</v>
      </c>
      <c r="J17" s="41">
        <v>43191</v>
      </c>
    </row>
    <row r="18" spans="1:17" ht="12" customHeight="1">
      <c r="A18" s="76" t="s">
        <v>63</v>
      </c>
      <c r="B18" s="77"/>
      <c r="C18" s="77"/>
      <c r="D18" s="77"/>
      <c r="E18" s="77"/>
      <c r="F18" s="77"/>
      <c r="G18" s="42"/>
      <c r="H18" s="42"/>
      <c r="I18" s="42"/>
      <c r="J18" s="46"/>
    </row>
    <row r="19" spans="1:17" ht="12" customHeight="1">
      <c r="A19" s="103"/>
      <c r="B19" s="104"/>
      <c r="C19" s="104"/>
      <c r="D19" s="104"/>
      <c r="E19" s="104"/>
      <c r="F19" s="56" t="s">
        <v>64</v>
      </c>
      <c r="G19" s="42"/>
      <c r="H19" s="42"/>
      <c r="I19" s="42"/>
      <c r="J19" s="46"/>
    </row>
    <row r="20" spans="1:17" ht="12" customHeight="1">
      <c r="A20" s="103"/>
      <c r="B20" s="104"/>
      <c r="C20" s="104"/>
      <c r="D20" s="104"/>
      <c r="E20" s="104"/>
      <c r="F20" s="56" t="s">
        <v>65</v>
      </c>
      <c r="G20" s="42">
        <v>2405181</v>
      </c>
      <c r="H20" s="42"/>
      <c r="I20" s="42"/>
      <c r="J20" s="46"/>
    </row>
    <row r="21" spans="1:17" ht="12" customHeight="1">
      <c r="A21" s="103"/>
      <c r="B21" s="104"/>
      <c r="C21" s="104"/>
      <c r="D21" s="104"/>
      <c r="E21" s="104"/>
      <c r="F21" s="56" t="s">
        <v>66</v>
      </c>
      <c r="G21" s="42">
        <v>935112</v>
      </c>
      <c r="H21" s="42">
        <f>G20-G21</f>
        <v>1470069</v>
      </c>
      <c r="I21" s="42"/>
      <c r="J21" s="46"/>
    </row>
    <row r="22" spans="1:17" ht="12" customHeight="1">
      <c r="A22" s="103"/>
      <c r="B22" s="104"/>
      <c r="C22" s="104"/>
      <c r="D22" s="104"/>
      <c r="E22" s="104"/>
      <c r="F22" s="56" t="s">
        <v>67</v>
      </c>
      <c r="G22" s="42"/>
      <c r="H22" s="42"/>
      <c r="I22" s="42"/>
      <c r="J22" s="46"/>
    </row>
    <row r="23" spans="1:17" ht="12" customHeight="1">
      <c r="A23" s="103"/>
      <c r="B23" s="104"/>
      <c r="C23" s="104"/>
      <c r="D23" s="104"/>
      <c r="E23" s="104"/>
      <c r="F23" s="56" t="s">
        <v>65</v>
      </c>
      <c r="G23" s="42">
        <f>'BS 12-2024'!G78-'BS 12-2024'!I78</f>
        <v>458917</v>
      </c>
      <c r="H23" s="42"/>
      <c r="I23" s="42"/>
      <c r="J23" s="46"/>
    </row>
    <row r="24" spans="1:17" ht="12" customHeight="1">
      <c r="A24" s="103"/>
      <c r="B24" s="104"/>
      <c r="C24" s="104"/>
      <c r="D24" s="104"/>
      <c r="E24" s="104"/>
      <c r="F24" s="56" t="s">
        <v>66</v>
      </c>
      <c r="G24" s="40">
        <f>'BS 12-2024'!G79-'BS 12-2024'!I79</f>
        <v>443213</v>
      </c>
      <c r="H24" s="40">
        <f>G23-G24+1</f>
        <v>15705</v>
      </c>
      <c r="I24" s="40">
        <f>H21+H24</f>
        <v>1485774</v>
      </c>
      <c r="J24" s="41">
        <v>1354231</v>
      </c>
      <c r="L24" s="1"/>
    </row>
    <row r="25" spans="1:17">
      <c r="A25" s="76" t="s">
        <v>68</v>
      </c>
      <c r="B25" s="77"/>
      <c r="C25" s="77"/>
      <c r="D25" s="77"/>
      <c r="E25" s="77"/>
      <c r="F25" s="77"/>
      <c r="G25" s="40"/>
      <c r="H25" s="40"/>
      <c r="I25" s="40">
        <v>0</v>
      </c>
      <c r="J25" s="41">
        <v>0</v>
      </c>
    </row>
    <row r="26" spans="1:17" ht="12" customHeight="1">
      <c r="A26" s="76" t="s">
        <v>98</v>
      </c>
      <c r="B26" s="77"/>
      <c r="C26" s="77"/>
      <c r="D26" s="77"/>
      <c r="E26" s="77"/>
      <c r="F26" s="77"/>
      <c r="G26" s="40"/>
      <c r="H26" s="40"/>
      <c r="I26" s="40">
        <v>13104</v>
      </c>
      <c r="J26" s="41">
        <v>15436</v>
      </c>
    </row>
    <row r="27" spans="1:17" ht="12" customHeight="1">
      <c r="A27" s="76" t="s">
        <v>69</v>
      </c>
      <c r="B27" s="77"/>
      <c r="C27" s="77"/>
      <c r="D27" s="77"/>
      <c r="E27" s="77"/>
      <c r="F27" s="77"/>
      <c r="G27" s="42"/>
      <c r="H27" s="42"/>
      <c r="I27" s="42"/>
      <c r="J27" s="46"/>
    </row>
    <row r="28" spans="1:17" ht="12" customHeight="1">
      <c r="A28" s="103"/>
      <c r="B28" s="104"/>
      <c r="C28" s="104"/>
      <c r="D28" s="104"/>
      <c r="E28" s="104"/>
      <c r="F28" s="56" t="s">
        <v>70</v>
      </c>
      <c r="G28" s="42"/>
      <c r="H28" s="42">
        <v>531625</v>
      </c>
      <c r="I28" s="42"/>
      <c r="J28" s="46"/>
    </row>
    <row r="29" spans="1:17" ht="12" customHeight="1">
      <c r="A29" s="103"/>
      <c r="B29" s="104"/>
      <c r="C29" s="104"/>
      <c r="D29" s="104"/>
      <c r="E29" s="104"/>
      <c r="F29" s="56" t="s">
        <v>71</v>
      </c>
      <c r="G29" s="42"/>
      <c r="H29" s="42">
        <v>-11449</v>
      </c>
      <c r="I29" s="42"/>
      <c r="J29" s="46"/>
    </row>
    <row r="30" spans="1:17" ht="12" customHeight="1">
      <c r="A30" s="103"/>
      <c r="B30" s="104"/>
      <c r="C30" s="104"/>
      <c r="D30" s="104"/>
      <c r="E30" s="104"/>
      <c r="F30" s="56" t="s">
        <v>72</v>
      </c>
      <c r="G30" s="42"/>
      <c r="H30" s="42">
        <v>641859</v>
      </c>
      <c r="I30" s="42"/>
      <c r="J30" s="46"/>
      <c r="Q30" s="26"/>
    </row>
    <row r="31" spans="1:17" ht="12" customHeight="1">
      <c r="A31" s="103"/>
      <c r="B31" s="104"/>
      <c r="C31" s="104"/>
      <c r="D31" s="104"/>
      <c r="E31" s="104"/>
      <c r="F31" s="56" t="s">
        <v>73</v>
      </c>
      <c r="G31" s="40"/>
      <c r="H31" s="40">
        <v>300238</v>
      </c>
      <c r="I31" s="40">
        <f>H28+H29+H30-H31</f>
        <v>861797</v>
      </c>
      <c r="J31" s="41">
        <v>740544</v>
      </c>
    </row>
    <row r="32" spans="1:17" ht="12" customHeight="1">
      <c r="A32" s="76" t="s">
        <v>74</v>
      </c>
      <c r="B32" s="77"/>
      <c r="C32" s="77"/>
      <c r="D32" s="77"/>
      <c r="E32" s="77"/>
      <c r="F32" s="77"/>
      <c r="G32" s="40"/>
      <c r="H32" s="40"/>
      <c r="I32" s="40">
        <v>110881</v>
      </c>
      <c r="J32" s="41">
        <v>119768</v>
      </c>
    </row>
    <row r="33" spans="1:10" ht="12" customHeight="1">
      <c r="A33" s="76" t="s">
        <v>75</v>
      </c>
      <c r="B33" s="77"/>
      <c r="C33" s="77"/>
      <c r="D33" s="77"/>
      <c r="E33" s="77"/>
      <c r="F33" s="77"/>
      <c r="G33" s="40"/>
      <c r="H33" s="40"/>
      <c r="I33" s="40">
        <v>0</v>
      </c>
      <c r="J33" s="41">
        <v>0</v>
      </c>
    </row>
    <row r="34" spans="1:10" ht="12" customHeight="1">
      <c r="A34" s="76" t="s">
        <v>76</v>
      </c>
      <c r="B34" s="77"/>
      <c r="C34" s="77"/>
      <c r="D34" s="77"/>
      <c r="E34" s="77"/>
      <c r="F34" s="77"/>
      <c r="G34" s="40"/>
      <c r="H34" s="40"/>
      <c r="I34" s="40">
        <f>I15+I16+I17-I24-I25-I31-I32-I26</f>
        <v>224969</v>
      </c>
      <c r="J34" s="41">
        <f>J15+J16+J17-J24-J25-J31-J32-J26</f>
        <v>116809</v>
      </c>
    </row>
    <row r="35" spans="1:10" ht="12" customHeight="1">
      <c r="A35" s="80" t="s">
        <v>151</v>
      </c>
      <c r="B35" s="77"/>
      <c r="C35" s="77"/>
      <c r="D35" s="77"/>
      <c r="E35" s="77"/>
      <c r="F35" s="77"/>
      <c r="G35" s="43"/>
      <c r="H35" s="43"/>
      <c r="I35" s="43"/>
      <c r="J35" s="44"/>
    </row>
    <row r="36" spans="1:10" ht="12" customHeight="1">
      <c r="A36" s="76" t="s">
        <v>77</v>
      </c>
      <c r="B36" s="77"/>
      <c r="C36" s="77"/>
      <c r="D36" s="77"/>
      <c r="E36" s="77"/>
      <c r="F36" s="77"/>
      <c r="G36" s="40"/>
      <c r="H36" s="40"/>
      <c r="I36" s="40">
        <f>I34</f>
        <v>224969</v>
      </c>
      <c r="J36" s="41">
        <f>J34</f>
        <v>116809</v>
      </c>
    </row>
    <row r="37" spans="1:10" ht="12" customHeight="1">
      <c r="A37" s="76" t="s">
        <v>78</v>
      </c>
      <c r="B37" s="77"/>
      <c r="C37" s="77"/>
      <c r="D37" s="77"/>
      <c r="E37" s="77"/>
      <c r="F37" s="77"/>
      <c r="G37" s="40"/>
      <c r="H37" s="40"/>
      <c r="I37" s="40">
        <v>0</v>
      </c>
      <c r="J37" s="41">
        <v>0</v>
      </c>
    </row>
    <row r="38" spans="1:10" ht="12" customHeight="1">
      <c r="A38" s="76" t="s">
        <v>99</v>
      </c>
      <c r="B38" s="75" t="s">
        <v>57</v>
      </c>
      <c r="C38" s="75" t="s">
        <v>57</v>
      </c>
      <c r="D38" s="75" t="s">
        <v>57</v>
      </c>
      <c r="E38" s="75" t="s">
        <v>57</v>
      </c>
      <c r="F38" s="77"/>
      <c r="G38" s="43"/>
      <c r="H38" s="43"/>
      <c r="I38" s="43"/>
      <c r="J38" s="44"/>
    </row>
    <row r="39" spans="1:10" ht="12" customHeight="1">
      <c r="A39" s="103"/>
      <c r="B39" s="104"/>
      <c r="C39" s="104"/>
      <c r="D39" s="104"/>
      <c r="E39" s="104"/>
      <c r="F39" s="56" t="s">
        <v>157</v>
      </c>
      <c r="G39" s="42"/>
      <c r="H39" s="42"/>
      <c r="I39" s="42"/>
      <c r="J39" s="46"/>
    </row>
    <row r="40" spans="1:10" ht="22.9" customHeight="1">
      <c r="A40" s="103"/>
      <c r="B40" s="104"/>
      <c r="C40" s="104"/>
      <c r="D40" s="104"/>
      <c r="E40" s="104"/>
      <c r="F40" s="55" t="s">
        <v>158</v>
      </c>
      <c r="G40" s="42"/>
      <c r="H40" s="42"/>
      <c r="I40" s="42"/>
      <c r="J40" s="46"/>
    </row>
    <row r="41" spans="1:10" ht="12" customHeight="1">
      <c r="A41" s="103"/>
      <c r="B41" s="104"/>
      <c r="C41" s="104"/>
      <c r="D41" s="104"/>
      <c r="E41" s="104"/>
      <c r="F41" s="56" t="s">
        <v>79</v>
      </c>
      <c r="G41" s="42"/>
      <c r="H41" s="42"/>
      <c r="I41" s="42"/>
      <c r="J41" s="46"/>
    </row>
    <row r="42" spans="1:10" ht="12" customHeight="1">
      <c r="A42" s="103"/>
      <c r="B42" s="104"/>
      <c r="C42" s="104"/>
      <c r="D42" s="104"/>
      <c r="E42" s="104"/>
      <c r="F42" s="56" t="s">
        <v>80</v>
      </c>
      <c r="G42" s="42">
        <v>57297</v>
      </c>
      <c r="H42" s="42">
        <v>57297</v>
      </c>
      <c r="I42" s="42"/>
      <c r="J42" s="46"/>
    </row>
    <row r="43" spans="1:10" ht="12" customHeight="1">
      <c r="A43" s="103"/>
      <c r="B43" s="104"/>
      <c r="C43" s="104"/>
      <c r="D43" s="104"/>
      <c r="E43" s="104"/>
      <c r="F43" s="56" t="s">
        <v>100</v>
      </c>
      <c r="G43" s="42"/>
      <c r="H43" s="42">
        <v>12770</v>
      </c>
      <c r="I43" s="42"/>
      <c r="J43" s="46"/>
    </row>
    <row r="44" spans="1:10" ht="12" customHeight="1">
      <c r="A44" s="103"/>
      <c r="B44" s="104"/>
      <c r="C44" s="104"/>
      <c r="D44" s="104"/>
      <c r="E44" s="104"/>
      <c r="F44" s="56" t="s">
        <v>101</v>
      </c>
      <c r="G44" s="40"/>
      <c r="H44" s="40">
        <v>77208</v>
      </c>
      <c r="I44" s="40">
        <f>SUM(H42:H44)</f>
        <v>147275</v>
      </c>
      <c r="J44" s="41">
        <v>350819</v>
      </c>
    </row>
    <row r="45" spans="1:10" ht="16.899999999999999" customHeight="1">
      <c r="A45" s="76" t="s">
        <v>102</v>
      </c>
      <c r="B45" s="77"/>
      <c r="C45" s="77"/>
      <c r="D45" s="77"/>
      <c r="E45" s="77"/>
      <c r="F45" s="77"/>
      <c r="G45" s="40"/>
      <c r="H45" s="40"/>
      <c r="I45" s="40">
        <v>0</v>
      </c>
      <c r="J45" s="41">
        <v>0</v>
      </c>
    </row>
    <row r="46" spans="1:10" ht="12" customHeight="1">
      <c r="A46" s="76" t="s">
        <v>103</v>
      </c>
      <c r="B46" s="75" t="s">
        <v>57</v>
      </c>
      <c r="C46" s="75" t="s">
        <v>57</v>
      </c>
      <c r="D46" s="75" t="s">
        <v>57</v>
      </c>
      <c r="E46" s="75" t="s">
        <v>57</v>
      </c>
      <c r="F46" s="77"/>
      <c r="G46" s="43"/>
      <c r="H46" s="43"/>
      <c r="I46" s="43"/>
      <c r="J46" s="44"/>
    </row>
    <row r="47" spans="1:10" ht="12" customHeight="1">
      <c r="A47" s="103"/>
      <c r="B47" s="104"/>
      <c r="C47" s="104"/>
      <c r="D47" s="104"/>
      <c r="E47" s="104"/>
      <c r="F47" s="56" t="s">
        <v>104</v>
      </c>
      <c r="G47" s="42"/>
      <c r="H47" s="42">
        <v>4178</v>
      </c>
      <c r="I47" s="42"/>
      <c r="J47" s="46"/>
    </row>
    <row r="48" spans="1:10" ht="12" customHeight="1">
      <c r="A48" s="103"/>
      <c r="B48" s="104"/>
      <c r="C48" s="104"/>
      <c r="D48" s="104"/>
      <c r="E48" s="104"/>
      <c r="F48" s="56" t="s">
        <v>105</v>
      </c>
      <c r="G48" s="42"/>
      <c r="H48" s="42">
        <v>2013</v>
      </c>
      <c r="I48" s="42"/>
      <c r="J48" s="46"/>
    </row>
    <row r="49" spans="1:12" ht="12" customHeight="1">
      <c r="A49" s="103"/>
      <c r="B49" s="104"/>
      <c r="C49" s="104"/>
      <c r="D49" s="104"/>
      <c r="E49" s="104"/>
      <c r="F49" s="56" t="s">
        <v>106</v>
      </c>
      <c r="G49" s="40"/>
      <c r="H49" s="40">
        <v>77297</v>
      </c>
      <c r="I49" s="40">
        <f>SUM(H47:H49)</f>
        <v>83488</v>
      </c>
      <c r="J49" s="41">
        <v>263459</v>
      </c>
    </row>
    <row r="50" spans="1:12" ht="12" customHeight="1">
      <c r="A50" s="76" t="s">
        <v>107</v>
      </c>
      <c r="B50" s="77"/>
      <c r="C50" s="77"/>
      <c r="D50" s="77"/>
      <c r="E50" s="77"/>
      <c r="F50" s="77"/>
      <c r="G50" s="40"/>
      <c r="H50" s="40"/>
      <c r="I50" s="40">
        <f>I44-I49</f>
        <v>63787</v>
      </c>
      <c r="J50" s="41">
        <v>87360</v>
      </c>
    </row>
    <row r="51" spans="1:12" ht="12" customHeight="1">
      <c r="A51" s="76" t="s">
        <v>81</v>
      </c>
      <c r="B51" s="77"/>
      <c r="C51" s="77"/>
      <c r="D51" s="77"/>
      <c r="E51" s="77"/>
      <c r="F51" s="77"/>
      <c r="G51" s="40"/>
      <c r="H51" s="40"/>
      <c r="I51" s="40">
        <v>12483</v>
      </c>
      <c r="J51" s="41">
        <v>5914</v>
      </c>
    </row>
    <row r="52" spans="1:12" ht="12" customHeight="1">
      <c r="A52" s="76" t="s">
        <v>82</v>
      </c>
      <c r="B52" s="77"/>
      <c r="C52" s="77"/>
      <c r="D52" s="77"/>
      <c r="E52" s="77"/>
      <c r="F52" s="77"/>
      <c r="G52" s="40"/>
      <c r="H52" s="40"/>
      <c r="I52" s="40">
        <v>10084</v>
      </c>
      <c r="J52" s="41">
        <v>18138</v>
      </c>
    </row>
    <row r="53" spans="1:12" ht="12" customHeight="1">
      <c r="A53" s="85" t="s">
        <v>160</v>
      </c>
      <c r="B53" s="86"/>
      <c r="C53" s="86"/>
      <c r="D53" s="86"/>
      <c r="E53" s="86"/>
      <c r="F53" s="86"/>
      <c r="G53" s="87"/>
      <c r="H53" s="87"/>
      <c r="I53" s="88">
        <f>I55+I54</f>
        <v>227368</v>
      </c>
      <c r="J53" s="84">
        <f>J55+J54</f>
        <v>104585</v>
      </c>
    </row>
    <row r="54" spans="1:12" ht="12" customHeight="1">
      <c r="A54" s="76" t="s">
        <v>83</v>
      </c>
      <c r="B54" s="77"/>
      <c r="C54" s="77"/>
      <c r="D54" s="77"/>
      <c r="E54" s="77"/>
      <c r="F54" s="77"/>
      <c r="G54" s="40"/>
      <c r="H54" s="40"/>
      <c r="I54" s="40">
        <v>51827</v>
      </c>
      <c r="J54" s="41">
        <f>23638</f>
        <v>23638</v>
      </c>
      <c r="K54" s="1"/>
      <c r="L54" s="1"/>
    </row>
    <row r="55" spans="1:12" ht="12" customHeight="1">
      <c r="A55" s="76" t="s">
        <v>84</v>
      </c>
      <c r="B55" s="77"/>
      <c r="C55" s="77"/>
      <c r="D55" s="77"/>
      <c r="E55" s="77"/>
      <c r="F55" s="77"/>
      <c r="G55" s="40"/>
      <c r="H55" s="40"/>
      <c r="I55" s="40">
        <f>I36+I44-I49-I50+I51-I52-I54</f>
        <v>175541</v>
      </c>
      <c r="J55" s="41">
        <f>J36+J44-J49-J50+J51-J52-J54</f>
        <v>80947</v>
      </c>
    </row>
    <row r="56" spans="1:12" ht="12" customHeight="1">
      <c r="A56" s="76" t="s">
        <v>85</v>
      </c>
      <c r="B56" s="77"/>
      <c r="C56" s="77"/>
      <c r="D56" s="77"/>
      <c r="E56" s="77"/>
      <c r="F56" s="77"/>
      <c r="G56" s="40"/>
      <c r="H56" s="40"/>
      <c r="I56" s="40">
        <v>0</v>
      </c>
      <c r="J56" s="41">
        <v>0</v>
      </c>
    </row>
    <row r="57" spans="1:12" ht="12" customHeight="1">
      <c r="A57" s="76" t="s">
        <v>86</v>
      </c>
      <c r="B57" s="77"/>
      <c r="C57" s="77"/>
      <c r="D57" s="77"/>
      <c r="E57" s="77"/>
      <c r="F57" s="77"/>
      <c r="G57" s="40"/>
      <c r="H57" s="40"/>
      <c r="I57" s="40">
        <v>0</v>
      </c>
      <c r="J57" s="41">
        <v>0</v>
      </c>
    </row>
    <row r="58" spans="1:12" ht="12" customHeight="1">
      <c r="A58" s="76" t="s">
        <v>87</v>
      </c>
      <c r="B58" s="77"/>
      <c r="C58" s="77"/>
      <c r="D58" s="77"/>
      <c r="E58" s="77"/>
      <c r="F58" s="77"/>
      <c r="G58" s="40"/>
      <c r="H58" s="40"/>
      <c r="I58" s="40">
        <v>0</v>
      </c>
      <c r="J58" s="41">
        <v>0</v>
      </c>
    </row>
    <row r="59" spans="1:12" ht="12" customHeight="1">
      <c r="A59" s="76" t="s">
        <v>88</v>
      </c>
      <c r="B59" s="77"/>
      <c r="C59" s="77"/>
      <c r="D59" s="77"/>
      <c r="E59" s="77"/>
      <c r="F59" s="77"/>
      <c r="G59" s="40"/>
      <c r="H59" s="40"/>
      <c r="I59" s="40">
        <v>0</v>
      </c>
      <c r="J59" s="41">
        <v>0</v>
      </c>
    </row>
    <row r="60" spans="1:12" ht="12" customHeight="1">
      <c r="A60" s="76" t="s">
        <v>89</v>
      </c>
      <c r="B60" s="77"/>
      <c r="C60" s="77"/>
      <c r="D60" s="77"/>
      <c r="E60" s="77"/>
      <c r="F60" s="77"/>
      <c r="G60" s="40"/>
      <c r="H60" s="40"/>
      <c r="I60" s="40">
        <v>0</v>
      </c>
      <c r="J60" s="41">
        <v>0</v>
      </c>
    </row>
    <row r="61" spans="1:12" ht="12" customHeight="1" thickBot="1">
      <c r="A61" s="89" t="s">
        <v>90</v>
      </c>
      <c r="B61" s="90"/>
      <c r="C61" s="90"/>
      <c r="D61" s="90"/>
      <c r="E61" s="90"/>
      <c r="F61" s="90"/>
      <c r="G61" s="91"/>
      <c r="H61" s="91"/>
      <c r="I61" s="91">
        <f>I55-I60</f>
        <v>175541</v>
      </c>
      <c r="J61" s="92">
        <f>J55-J60</f>
        <v>80947</v>
      </c>
    </row>
    <row r="62" spans="1:12">
      <c r="A62" s="28"/>
      <c r="B62" s="29"/>
      <c r="C62" s="28"/>
      <c r="D62" s="28"/>
      <c r="E62" s="30"/>
      <c r="F62" s="31"/>
    </row>
    <row r="63" spans="1:12">
      <c r="A63" s="28"/>
      <c r="B63" s="29"/>
      <c r="C63" s="28"/>
      <c r="D63" s="28"/>
      <c r="E63" s="30"/>
      <c r="F63" s="31"/>
    </row>
    <row r="64" spans="1:12">
      <c r="A64" s="28"/>
      <c r="B64" s="29"/>
      <c r="C64" s="28"/>
      <c r="D64" s="32"/>
      <c r="E64" s="30"/>
      <c r="F64" s="31"/>
    </row>
    <row r="65" spans="1:6">
      <c r="A65" s="28"/>
      <c r="B65" s="29"/>
      <c r="C65" s="29"/>
      <c r="D65" s="29"/>
      <c r="E65" s="30"/>
      <c r="F65" s="31"/>
    </row>
    <row r="66" spans="1:6">
      <c r="A66" s="28"/>
      <c r="B66" s="29"/>
      <c r="C66" s="29"/>
      <c r="D66" s="29"/>
      <c r="E66" s="30"/>
      <c r="F66" s="31"/>
    </row>
    <row r="67" spans="1:6">
      <c r="A67" s="28"/>
      <c r="B67" s="29"/>
      <c r="C67" s="28"/>
      <c r="D67" s="32"/>
      <c r="E67" s="30"/>
      <c r="F67" s="31"/>
    </row>
    <row r="68" spans="1:6">
      <c r="A68" s="28"/>
      <c r="B68" s="29"/>
      <c r="C68" s="28"/>
      <c r="D68" s="32"/>
      <c r="E68" s="30"/>
      <c r="F68" s="31"/>
    </row>
    <row r="69" spans="1:6">
      <c r="A69" s="28"/>
      <c r="B69" s="29"/>
      <c r="C69" s="28"/>
      <c r="D69" s="32"/>
      <c r="E69" s="30"/>
      <c r="F69" s="31"/>
    </row>
    <row r="70" spans="1:6">
      <c r="A70" s="28"/>
      <c r="B70" s="29"/>
      <c r="C70" s="28"/>
      <c r="D70" s="28"/>
      <c r="E70" s="30"/>
      <c r="F70" s="31"/>
    </row>
    <row r="71" spans="1:6">
      <c r="A71" s="28"/>
      <c r="B71" s="29"/>
      <c r="C71" s="29"/>
      <c r="D71" s="29"/>
      <c r="E71" s="30"/>
      <c r="F71" s="31"/>
    </row>
    <row r="72" spans="1:6">
      <c r="A72" s="28"/>
      <c r="B72" s="29"/>
      <c r="C72" s="29"/>
      <c r="D72" s="29"/>
      <c r="E72" s="30"/>
      <c r="F72" s="31"/>
    </row>
    <row r="73" spans="1:6">
      <c r="A73" s="28"/>
      <c r="B73" s="29"/>
      <c r="C73" s="29"/>
      <c r="D73" s="29"/>
      <c r="E73" s="30"/>
      <c r="F73" s="31"/>
    </row>
    <row r="74" spans="1:6">
      <c r="A74" s="28"/>
      <c r="B74" s="29"/>
      <c r="C74" s="29"/>
      <c r="D74" s="29"/>
      <c r="E74" s="30"/>
      <c r="F74" s="31"/>
    </row>
    <row r="75" spans="1:6" ht="18.75" customHeight="1">
      <c r="A75" s="28"/>
      <c r="B75" s="28"/>
      <c r="C75" s="28"/>
      <c r="D75" s="28"/>
      <c r="E75" s="33"/>
      <c r="F75" s="34"/>
    </row>
    <row r="76" spans="1:6" ht="18.75" customHeight="1">
      <c r="A76" s="28"/>
      <c r="C76" s="28"/>
      <c r="D76" s="28"/>
      <c r="E76" s="28"/>
      <c r="F76" s="35"/>
    </row>
    <row r="77" spans="1:6" ht="18.75" customHeight="1">
      <c r="A77" s="28"/>
      <c r="C77" s="28"/>
      <c r="D77" s="28"/>
      <c r="E77" s="28"/>
      <c r="F77" s="35"/>
    </row>
    <row r="78" spans="1:6" ht="18.75" customHeight="1">
      <c r="A78" s="28"/>
      <c r="C78" s="28"/>
      <c r="D78" s="28"/>
      <c r="E78" s="28"/>
      <c r="F78" s="35"/>
    </row>
    <row r="79" spans="1:6" ht="18.75" customHeight="1">
      <c r="A79" s="28"/>
      <c r="C79" s="28"/>
      <c r="D79" s="28"/>
      <c r="E79" s="28"/>
      <c r="F79" s="35"/>
    </row>
    <row r="80" spans="1:6" ht="18.75" customHeight="1">
      <c r="A80" s="28"/>
      <c r="C80" s="28"/>
      <c r="D80" s="28"/>
      <c r="E80" s="28"/>
      <c r="F80" s="35"/>
    </row>
    <row r="81" spans="1:18" ht="18.75" customHeight="1">
      <c r="A81" s="28"/>
      <c r="C81" s="28"/>
      <c r="D81" s="28"/>
      <c r="E81" s="28"/>
      <c r="F81" s="35"/>
    </row>
    <row r="82" spans="1:18" ht="18.75" customHeight="1">
      <c r="A82" s="28"/>
      <c r="C82" s="28"/>
      <c r="D82" s="28"/>
      <c r="E82" s="28"/>
      <c r="F82" s="35"/>
    </row>
    <row r="83" spans="1:18" ht="18.75" customHeight="1">
      <c r="A83" s="28"/>
      <c r="B83" s="28"/>
      <c r="C83" s="28"/>
      <c r="D83" s="28"/>
      <c r="E83" s="33"/>
      <c r="F83" s="34"/>
    </row>
    <row r="84" spans="1:18" ht="18.75" customHeight="1">
      <c r="A84" s="28"/>
      <c r="B84" s="28"/>
      <c r="C84" s="28"/>
      <c r="D84" s="28"/>
      <c r="E84" s="33"/>
      <c r="F84" s="34"/>
    </row>
    <row r="85" spans="1:18" ht="18.75" customHeight="1">
      <c r="A85" s="28"/>
      <c r="C85" s="28"/>
      <c r="D85" s="28"/>
      <c r="E85" s="28"/>
      <c r="F85" s="35"/>
    </row>
    <row r="86" spans="1:18" ht="18.75" customHeight="1">
      <c r="A86" s="28"/>
      <c r="C86" s="28"/>
      <c r="D86" s="28"/>
      <c r="E86" s="28"/>
      <c r="F86" s="35"/>
    </row>
    <row r="87" spans="1:18" ht="18.75" customHeight="1">
      <c r="A87" s="28"/>
      <c r="C87" s="28"/>
      <c r="D87" s="28"/>
      <c r="E87" s="28"/>
      <c r="F87" s="35"/>
    </row>
    <row r="88" spans="1:18" ht="18.75" customHeight="1">
      <c r="C88" s="27"/>
      <c r="D88" s="24"/>
      <c r="E88" s="24"/>
      <c r="F88" s="24"/>
      <c r="G88" s="22"/>
      <c r="H88" s="22"/>
      <c r="I88" s="22"/>
      <c r="J88" s="22"/>
      <c r="O88"/>
      <c r="P88"/>
      <c r="Q88"/>
      <c r="R88"/>
    </row>
    <row r="89" spans="1:18" ht="18.75" customHeight="1">
      <c r="C89" s="23"/>
      <c r="D89" s="24"/>
      <c r="E89" s="24"/>
      <c r="F89" s="24"/>
      <c r="G89" s="22"/>
      <c r="H89" s="22"/>
      <c r="I89" s="22"/>
      <c r="J89" s="22"/>
      <c r="O89"/>
      <c r="P89"/>
      <c r="Q89"/>
      <c r="R89"/>
    </row>
    <row r="90" spans="1:18" ht="18.75" customHeight="1">
      <c r="C90" s="23"/>
      <c r="D90" s="24"/>
      <c r="E90" s="24"/>
      <c r="F90" s="24"/>
      <c r="G90" s="22"/>
      <c r="H90" s="22"/>
      <c r="I90" s="22"/>
      <c r="J90" s="22"/>
      <c r="O90"/>
      <c r="P90"/>
      <c r="Q90"/>
      <c r="R90"/>
    </row>
    <row r="91" spans="1:18" ht="18.75" customHeight="1">
      <c r="C91" s="23"/>
      <c r="D91" s="24"/>
      <c r="E91" s="24"/>
      <c r="F91" s="24"/>
      <c r="G91" s="22"/>
      <c r="H91" s="22"/>
      <c r="I91" s="22"/>
      <c r="J91" s="22"/>
      <c r="O91"/>
      <c r="P91"/>
      <c r="Q91"/>
      <c r="R91"/>
    </row>
    <row r="92" spans="1:18" ht="18.75" customHeight="1">
      <c r="C92" s="27"/>
      <c r="D92" s="24"/>
      <c r="E92" s="24"/>
      <c r="F92" s="24"/>
      <c r="G92" s="22"/>
      <c r="H92" s="22"/>
      <c r="I92" s="22"/>
      <c r="J92" s="22"/>
      <c r="O92"/>
      <c r="P92"/>
      <c r="Q92"/>
      <c r="R92"/>
    </row>
    <row r="93" spans="1:18" ht="18.75" customHeight="1">
      <c r="C93" s="23"/>
      <c r="D93" s="24"/>
      <c r="E93" s="24"/>
      <c r="F93" s="24"/>
      <c r="G93" s="22"/>
      <c r="H93" s="22"/>
      <c r="I93" s="22"/>
      <c r="J93" s="22"/>
      <c r="O93"/>
      <c r="P93"/>
      <c r="Q93"/>
      <c r="R93"/>
    </row>
    <row r="94" spans="1:18" ht="18.75" customHeight="1">
      <c r="C94" s="23"/>
      <c r="D94" s="24"/>
      <c r="E94" s="24"/>
      <c r="F94" s="24"/>
      <c r="G94" s="22"/>
      <c r="H94" s="22"/>
      <c r="I94" s="22"/>
      <c r="J94" s="22"/>
      <c r="O94"/>
      <c r="P94"/>
      <c r="Q94"/>
      <c r="R94"/>
    </row>
    <row r="95" spans="1:18" ht="18.75" customHeight="1">
      <c r="C95" s="23"/>
      <c r="D95" s="24"/>
      <c r="E95" s="24"/>
      <c r="F95" s="24"/>
      <c r="G95" s="22"/>
      <c r="H95" s="22"/>
      <c r="I95" s="22"/>
      <c r="J95" s="22"/>
      <c r="O95"/>
      <c r="P95"/>
      <c r="Q95"/>
      <c r="R95"/>
    </row>
    <row r="96" spans="1:18" ht="18.75" customHeight="1">
      <c r="C96" s="23"/>
      <c r="D96" s="24"/>
      <c r="E96" s="24"/>
      <c r="F96" s="24"/>
      <c r="G96" s="22"/>
      <c r="H96" s="22"/>
      <c r="I96" s="22"/>
      <c r="J96" s="22"/>
      <c r="O96"/>
      <c r="P96"/>
      <c r="Q96"/>
      <c r="R96"/>
    </row>
    <row r="97" spans="3:18" ht="18.75" customHeight="1">
      <c r="C97" s="23"/>
      <c r="D97" s="24"/>
      <c r="E97" s="24"/>
      <c r="F97" s="24"/>
      <c r="G97" s="22"/>
      <c r="H97" s="22"/>
      <c r="I97" s="22"/>
      <c r="J97" s="22"/>
      <c r="O97"/>
      <c r="P97"/>
      <c r="Q97"/>
      <c r="R97"/>
    </row>
    <row r="98" spans="3:18" ht="18.75" customHeight="1">
      <c r="C98" s="23"/>
      <c r="D98" s="24"/>
      <c r="E98" s="24"/>
      <c r="F98" s="24"/>
      <c r="G98" s="22"/>
      <c r="H98" s="22"/>
      <c r="I98" s="22"/>
      <c r="J98" s="22"/>
      <c r="O98"/>
      <c r="P98"/>
      <c r="Q98"/>
      <c r="R98"/>
    </row>
    <row r="99" spans="3:18" ht="18.75" customHeight="1">
      <c r="C99" s="23"/>
      <c r="D99" s="24"/>
      <c r="E99" s="24"/>
      <c r="F99" s="24"/>
      <c r="G99" s="22"/>
      <c r="H99" s="22"/>
      <c r="I99" s="22"/>
      <c r="J99" s="22"/>
      <c r="O99"/>
      <c r="P99"/>
      <c r="Q99"/>
      <c r="R99"/>
    </row>
    <row r="100" spans="3:18">
      <c r="C100" s="23"/>
      <c r="D100" s="24"/>
      <c r="E100" s="24"/>
      <c r="F100" s="24"/>
      <c r="G100" s="22"/>
      <c r="H100" s="22"/>
      <c r="I100" s="22"/>
      <c r="J100" s="22"/>
      <c r="O100"/>
      <c r="P100"/>
      <c r="Q100"/>
      <c r="R100"/>
    </row>
    <row r="101" spans="3:18">
      <c r="C101" s="23"/>
      <c r="D101" s="24"/>
      <c r="E101" s="24"/>
      <c r="F101" s="24"/>
      <c r="G101" s="22"/>
      <c r="H101" s="22"/>
      <c r="I101" s="22"/>
      <c r="J101" s="22"/>
      <c r="O101"/>
      <c r="P101"/>
      <c r="Q101"/>
      <c r="R101"/>
    </row>
    <row r="102" spans="3:18">
      <c r="C102" s="23"/>
      <c r="D102" s="24"/>
      <c r="E102" s="24"/>
      <c r="F102" s="24"/>
      <c r="G102" s="22"/>
      <c r="H102" s="22"/>
      <c r="I102" s="22"/>
      <c r="J102" s="22"/>
      <c r="O102"/>
      <c r="P102"/>
      <c r="Q102"/>
      <c r="R102"/>
    </row>
    <row r="103" spans="3:18">
      <c r="C103" s="23"/>
      <c r="D103" s="24"/>
      <c r="E103" s="24"/>
      <c r="F103" s="24"/>
      <c r="G103" s="22"/>
      <c r="H103" s="22"/>
      <c r="I103" s="22"/>
      <c r="J103" s="22"/>
      <c r="O103"/>
      <c r="P103"/>
      <c r="Q103"/>
      <c r="R103"/>
    </row>
    <row r="104" spans="3:18">
      <c r="C104" s="23"/>
      <c r="D104" s="24"/>
      <c r="E104" s="24"/>
      <c r="F104" s="24"/>
      <c r="G104" s="22"/>
      <c r="H104" s="22"/>
      <c r="I104" s="22"/>
      <c r="J104" s="22"/>
      <c r="O104"/>
      <c r="P104"/>
      <c r="Q104"/>
      <c r="R104"/>
    </row>
    <row r="105" spans="3:18">
      <c r="C105" s="23"/>
      <c r="D105" s="24"/>
      <c r="E105" s="24"/>
      <c r="F105" s="24"/>
      <c r="G105" s="22"/>
      <c r="H105" s="22"/>
      <c r="I105" s="22"/>
      <c r="J105" s="22"/>
      <c r="O105"/>
      <c r="P105"/>
      <c r="Q105"/>
      <c r="R105"/>
    </row>
    <row r="106" spans="3:18">
      <c r="C106" s="23"/>
      <c r="D106" s="24"/>
      <c r="E106" s="24"/>
      <c r="F106" s="24"/>
      <c r="G106" s="22"/>
      <c r="H106" s="22"/>
      <c r="I106" s="22"/>
      <c r="J106" s="22"/>
      <c r="O106"/>
      <c r="P106"/>
      <c r="Q106"/>
      <c r="R106"/>
    </row>
    <row r="107" spans="3:18">
      <c r="C107" s="23"/>
      <c r="D107" s="24"/>
      <c r="E107" s="24"/>
      <c r="F107" s="24"/>
      <c r="G107" s="22"/>
      <c r="H107" s="22"/>
      <c r="I107" s="22"/>
      <c r="J107" s="22"/>
      <c r="O107"/>
      <c r="P107"/>
      <c r="Q107"/>
      <c r="R107"/>
    </row>
    <row r="108" spans="3:18">
      <c r="C108" s="23"/>
      <c r="D108" s="24"/>
      <c r="E108" s="24"/>
      <c r="F108" s="24"/>
      <c r="G108" s="22"/>
      <c r="H108" s="22"/>
      <c r="I108" s="22"/>
      <c r="J108" s="22"/>
      <c r="O108"/>
      <c r="P108"/>
      <c r="Q108"/>
      <c r="R108"/>
    </row>
    <row r="109" spans="3:18">
      <c r="C109" s="23"/>
      <c r="D109" s="24"/>
      <c r="E109" s="24"/>
      <c r="F109" s="24"/>
      <c r="G109" s="22"/>
      <c r="H109" s="22"/>
      <c r="I109" s="22"/>
      <c r="J109" s="22"/>
      <c r="O109"/>
      <c r="P109"/>
      <c r="Q109"/>
      <c r="R109"/>
    </row>
    <row r="110" spans="3:18">
      <c r="C110" s="23"/>
      <c r="D110" s="24"/>
      <c r="E110" s="24"/>
      <c r="F110" s="24"/>
      <c r="G110" s="22"/>
      <c r="H110" s="22"/>
      <c r="I110" s="22"/>
      <c r="J110" s="22"/>
      <c r="O110"/>
      <c r="P110"/>
      <c r="Q110"/>
      <c r="R110"/>
    </row>
    <row r="111" spans="3:18">
      <c r="C111" s="23"/>
      <c r="D111" s="24"/>
      <c r="E111" s="24"/>
      <c r="F111" s="24"/>
      <c r="G111" s="22"/>
      <c r="H111" s="22"/>
      <c r="I111" s="22"/>
      <c r="J111" s="22"/>
      <c r="O111"/>
      <c r="P111"/>
      <c r="Q111"/>
      <c r="R111"/>
    </row>
    <row r="112" spans="3:18">
      <c r="C112" s="23"/>
      <c r="D112" s="24"/>
      <c r="E112" s="24"/>
      <c r="F112" s="24"/>
      <c r="G112" s="22"/>
      <c r="H112" s="22"/>
      <c r="I112" s="22"/>
      <c r="J112" s="22"/>
      <c r="O112"/>
      <c r="P112"/>
      <c r="Q112"/>
      <c r="R112"/>
    </row>
    <row r="113" spans="3:18">
      <c r="C113" s="23"/>
      <c r="D113" s="24"/>
      <c r="E113" s="24"/>
      <c r="F113" s="24"/>
      <c r="G113" s="22"/>
      <c r="H113" s="22"/>
      <c r="I113" s="22"/>
      <c r="J113" s="22"/>
      <c r="O113"/>
      <c r="P113"/>
      <c r="Q113"/>
      <c r="R113"/>
    </row>
    <row r="114" spans="3:18">
      <c r="C114" s="23"/>
      <c r="D114" s="24"/>
      <c r="E114" s="24"/>
      <c r="F114" s="24"/>
      <c r="G114" s="22"/>
      <c r="H114" s="22"/>
      <c r="I114" s="22"/>
      <c r="J114" s="22"/>
      <c r="O114"/>
      <c r="P114"/>
      <c r="Q114"/>
      <c r="R114"/>
    </row>
    <row r="115" spans="3:18">
      <c r="C115" s="23"/>
      <c r="D115" s="24"/>
      <c r="E115" s="24"/>
      <c r="F115" s="24"/>
      <c r="G115" s="22"/>
      <c r="H115" s="22"/>
      <c r="I115" s="22"/>
      <c r="J115" s="22"/>
      <c r="O115"/>
      <c r="P115"/>
      <c r="Q115"/>
      <c r="R115"/>
    </row>
    <row r="116" spans="3:18">
      <c r="C116" s="23"/>
      <c r="D116" s="24"/>
      <c r="E116" s="24"/>
      <c r="F116" s="24"/>
      <c r="G116" s="22"/>
      <c r="H116" s="22"/>
      <c r="I116" s="22"/>
      <c r="J116" s="22"/>
      <c r="O116"/>
      <c r="P116"/>
      <c r="Q116"/>
      <c r="R116"/>
    </row>
    <row r="117" spans="3:18">
      <c r="C117" s="23"/>
      <c r="D117" s="24"/>
      <c r="E117" s="24"/>
      <c r="F117" s="24"/>
      <c r="G117" s="22"/>
      <c r="H117" s="22"/>
      <c r="I117" s="22"/>
      <c r="J117" s="22"/>
      <c r="O117"/>
      <c r="P117"/>
      <c r="Q117"/>
      <c r="R117"/>
    </row>
    <row r="118" spans="3:18">
      <c r="C118" s="23"/>
      <c r="D118" s="24"/>
      <c r="E118" s="24"/>
      <c r="F118" s="24"/>
      <c r="G118" s="22"/>
      <c r="H118" s="22"/>
      <c r="I118" s="22"/>
      <c r="J118" s="22"/>
      <c r="O118"/>
      <c r="P118"/>
      <c r="Q118"/>
      <c r="R118"/>
    </row>
    <row r="119" spans="3:18">
      <c r="C119" s="23"/>
      <c r="D119" s="24"/>
      <c r="E119" s="24"/>
      <c r="F119" s="24"/>
      <c r="G119" s="22"/>
      <c r="H119" s="22"/>
      <c r="I119" s="22"/>
      <c r="J119" s="22"/>
      <c r="O119"/>
      <c r="P119"/>
      <c r="Q119"/>
      <c r="R119"/>
    </row>
    <row r="120" spans="3:18">
      <c r="C120" s="23"/>
      <c r="D120" s="24"/>
      <c r="E120" s="24"/>
      <c r="F120" s="24"/>
      <c r="G120" s="22"/>
      <c r="H120" s="22"/>
      <c r="I120" s="22"/>
      <c r="J120" s="22"/>
      <c r="O120"/>
      <c r="P120"/>
      <c r="Q120"/>
      <c r="R120"/>
    </row>
    <row r="121" spans="3:18">
      <c r="C121" s="23"/>
      <c r="D121" s="24"/>
      <c r="E121" s="24"/>
      <c r="F121" s="24"/>
      <c r="G121" s="22"/>
      <c r="H121" s="22"/>
      <c r="I121" s="22"/>
      <c r="J121" s="22"/>
      <c r="O121"/>
      <c r="P121"/>
      <c r="Q121"/>
      <c r="R121"/>
    </row>
    <row r="122" spans="3:18">
      <c r="C122" s="23"/>
      <c r="D122" s="24"/>
      <c r="E122" s="24"/>
      <c r="F122" s="24"/>
      <c r="G122" s="22"/>
      <c r="H122" s="22"/>
      <c r="I122" s="22"/>
      <c r="J122" s="22"/>
      <c r="O122"/>
      <c r="P122"/>
      <c r="Q122"/>
      <c r="R122"/>
    </row>
    <row r="123" spans="3:18">
      <c r="C123" s="23"/>
      <c r="D123" s="24"/>
      <c r="E123" s="24"/>
      <c r="F123" s="24"/>
      <c r="G123" s="22"/>
      <c r="H123" s="22"/>
      <c r="I123" s="22"/>
      <c r="J123" s="22"/>
      <c r="O123"/>
      <c r="P123"/>
      <c r="Q123"/>
      <c r="R123"/>
    </row>
    <row r="124" spans="3:18">
      <c r="C124" s="23"/>
      <c r="D124" s="24"/>
      <c r="E124" s="24"/>
      <c r="F124" s="24"/>
      <c r="G124" s="22"/>
      <c r="H124" s="22"/>
      <c r="I124" s="22"/>
      <c r="J124" s="22"/>
      <c r="O124"/>
      <c r="P124"/>
      <c r="Q124"/>
      <c r="R124"/>
    </row>
    <row r="125" spans="3:18">
      <c r="C125" s="23"/>
      <c r="D125" s="24"/>
      <c r="E125" s="24"/>
      <c r="F125" s="24"/>
      <c r="G125" s="22"/>
      <c r="H125" s="22"/>
      <c r="I125" s="22"/>
      <c r="J125" s="22"/>
      <c r="O125"/>
      <c r="P125"/>
      <c r="Q125"/>
      <c r="R125"/>
    </row>
    <row r="126" spans="3:18">
      <c r="C126" s="23"/>
      <c r="D126" s="24"/>
      <c r="E126" s="24"/>
      <c r="F126" s="24"/>
      <c r="G126" s="22"/>
      <c r="H126" s="22"/>
      <c r="I126" s="22"/>
      <c r="J126" s="22"/>
      <c r="O126"/>
      <c r="P126"/>
      <c r="Q126"/>
      <c r="R126"/>
    </row>
    <row r="127" spans="3:18">
      <c r="C127" s="23"/>
      <c r="D127" s="24"/>
      <c r="E127" s="24"/>
      <c r="F127" s="24"/>
      <c r="G127" s="22"/>
      <c r="H127" s="22"/>
      <c r="I127" s="22"/>
      <c r="J127" s="22"/>
      <c r="O127"/>
      <c r="P127"/>
      <c r="Q127"/>
      <c r="R127"/>
    </row>
    <row r="128" spans="3:18">
      <c r="C128" s="23"/>
      <c r="D128" s="24"/>
      <c r="E128" s="24"/>
      <c r="F128" s="24"/>
      <c r="G128" s="22"/>
      <c r="H128" s="22"/>
      <c r="I128" s="22"/>
      <c r="J128" s="22"/>
      <c r="O128"/>
      <c r="P128"/>
      <c r="Q128"/>
      <c r="R128"/>
    </row>
    <row r="129" spans="3:18">
      <c r="C129" s="23"/>
      <c r="D129" s="24"/>
      <c r="E129" s="24"/>
      <c r="F129" s="24"/>
      <c r="G129" s="22"/>
      <c r="H129" s="22"/>
      <c r="I129" s="22"/>
      <c r="J129" s="22"/>
      <c r="O129"/>
      <c r="P129"/>
      <c r="Q129"/>
      <c r="R129"/>
    </row>
    <row r="130" spans="3:18">
      <c r="C130" s="23"/>
      <c r="D130" s="24"/>
      <c r="E130" s="24"/>
      <c r="F130" s="24"/>
      <c r="G130" s="22"/>
      <c r="H130" s="22"/>
      <c r="I130" s="22"/>
      <c r="J130" s="22"/>
      <c r="O130"/>
      <c r="P130"/>
      <c r="Q130"/>
      <c r="R130"/>
    </row>
    <row r="131" spans="3:18">
      <c r="C131" s="23"/>
      <c r="D131" s="24"/>
      <c r="E131" s="24"/>
      <c r="F131" s="24"/>
      <c r="G131" s="22"/>
      <c r="H131" s="22"/>
      <c r="I131" s="22"/>
      <c r="J131" s="22"/>
      <c r="O131"/>
      <c r="P131"/>
      <c r="Q131"/>
      <c r="R131"/>
    </row>
    <row r="132" spans="3:18">
      <c r="C132" s="23"/>
      <c r="D132" s="24"/>
      <c r="E132" s="24"/>
      <c r="F132" s="24"/>
      <c r="G132" s="22"/>
      <c r="H132" s="22"/>
      <c r="I132" s="22"/>
      <c r="J132" s="22"/>
      <c r="O132"/>
      <c r="P132"/>
      <c r="Q132"/>
      <c r="R132"/>
    </row>
    <row r="133" spans="3:18">
      <c r="C133" s="23"/>
      <c r="D133" s="24"/>
      <c r="E133" s="24"/>
      <c r="F133" s="24"/>
      <c r="G133" s="22"/>
      <c r="H133" s="22"/>
      <c r="I133" s="22"/>
      <c r="J133" s="22"/>
      <c r="O133"/>
      <c r="P133"/>
      <c r="Q133"/>
      <c r="R133"/>
    </row>
    <row r="134" spans="3:18">
      <c r="C134" s="23"/>
      <c r="D134" s="24"/>
      <c r="E134" s="24"/>
      <c r="F134" s="24"/>
      <c r="G134" s="22"/>
      <c r="H134" s="22"/>
      <c r="I134" s="22"/>
      <c r="J134" s="22"/>
      <c r="O134"/>
      <c r="P134"/>
      <c r="Q134"/>
      <c r="R134"/>
    </row>
    <row r="135" spans="3:18">
      <c r="C135" s="23"/>
      <c r="D135" s="24"/>
      <c r="E135" s="24"/>
      <c r="F135" s="24"/>
      <c r="G135" s="22"/>
      <c r="H135" s="22"/>
      <c r="I135" s="22"/>
      <c r="J135" s="22"/>
      <c r="O135"/>
      <c r="P135"/>
      <c r="Q135"/>
      <c r="R135"/>
    </row>
  </sheetData>
  <mergeCells count="24">
    <mergeCell ref="A49:E49"/>
    <mergeCell ref="A29:E29"/>
    <mergeCell ref="A30:E30"/>
    <mergeCell ref="A31:E31"/>
    <mergeCell ref="A39:E39"/>
    <mergeCell ref="A40:E40"/>
    <mergeCell ref="A41:E41"/>
    <mergeCell ref="A42:E42"/>
    <mergeCell ref="A43:E43"/>
    <mergeCell ref="A44:E44"/>
    <mergeCell ref="A47:E47"/>
    <mergeCell ref="A48:E48"/>
    <mergeCell ref="A28:E28"/>
    <mergeCell ref="A8:F9"/>
    <mergeCell ref="A12:E12"/>
    <mergeCell ref="A13:E13"/>
    <mergeCell ref="A14:E14"/>
    <mergeCell ref="A15:E15"/>
    <mergeCell ref="A19:E19"/>
    <mergeCell ref="A20:E20"/>
    <mergeCell ref="A21:E21"/>
    <mergeCell ref="A22:E22"/>
    <mergeCell ref="A23:E23"/>
    <mergeCell ref="A24:E24"/>
  </mergeCells>
  <pageMargins left="0.70866141732283472" right="0.70866141732283472" top="0.78740157480314965" bottom="0.78740157480314965" header="0.31496062992125984" footer="0.31496062992125984"/>
  <pageSetup paperSize="9" scale="72"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46D85-0216-4F1E-95BD-9C999E1B12E7}">
  <sheetPr>
    <tabColor rgb="FF92D050"/>
    <pageSetUpPr fitToPage="1"/>
  </sheetPr>
  <dimension ref="A1:L116"/>
  <sheetViews>
    <sheetView showGridLines="0" topLeftCell="A38" zoomScaleNormal="100" workbookViewId="0">
      <selection activeCell="J95" sqref="J95"/>
    </sheetView>
  </sheetViews>
  <sheetFormatPr defaultRowHeight="12.75"/>
  <cols>
    <col min="1" max="1" width="5.83203125" customWidth="1"/>
    <col min="2" max="2" width="0.1640625" hidden="1" customWidth="1"/>
    <col min="3" max="3" width="3.6640625" hidden="1" customWidth="1"/>
    <col min="4" max="4" width="3.1640625" hidden="1" customWidth="1"/>
    <col min="5" max="5" width="0.83203125" hidden="1" customWidth="1"/>
    <col min="6" max="6" width="63.83203125" customWidth="1"/>
    <col min="7" max="7" width="12.83203125" style="1" customWidth="1"/>
    <col min="8" max="8" width="13" style="1" customWidth="1"/>
    <col min="9" max="9" width="12.83203125" style="1" customWidth="1"/>
    <col min="10" max="10" width="13" style="1" customWidth="1"/>
    <col min="11" max="11" width="12" style="2" bestFit="1" customWidth="1"/>
    <col min="12" max="12" width="12.5" customWidth="1"/>
  </cols>
  <sheetData>
    <row r="1" spans="1:12" ht="12.75" customHeight="1"/>
    <row r="2" spans="1:12" s="5" customFormat="1" ht="17.45" customHeight="1">
      <c r="A2" s="63" t="s">
        <v>0</v>
      </c>
      <c r="B2" s="57"/>
      <c r="C2" s="57"/>
      <c r="D2" s="57"/>
      <c r="E2" s="57"/>
      <c r="F2" s="57"/>
      <c r="G2" s="64"/>
      <c r="H2" s="65"/>
      <c r="I2" s="65"/>
      <c r="J2" s="64"/>
      <c r="K2" s="4"/>
      <c r="L2"/>
    </row>
    <row r="3" spans="1:12" s="7" customFormat="1" ht="16.149999999999999" customHeight="1">
      <c r="A3" s="47" t="s">
        <v>171</v>
      </c>
      <c r="B3" s="57"/>
      <c r="C3" s="57"/>
      <c r="D3" s="57"/>
      <c r="E3" s="57"/>
      <c r="F3" s="57"/>
      <c r="G3" s="66"/>
      <c r="H3" s="67"/>
      <c r="I3" s="67"/>
      <c r="J3" s="66"/>
      <c r="K3" s="6"/>
      <c r="L3"/>
    </row>
    <row r="4" spans="1:12" s="8" customFormat="1" ht="12.75" customHeight="1">
      <c r="A4" s="48" t="s">
        <v>1</v>
      </c>
      <c r="B4" s="57"/>
      <c r="C4" s="57"/>
      <c r="D4" s="57"/>
      <c r="E4" s="57"/>
      <c r="F4" s="57"/>
      <c r="G4" s="9"/>
      <c r="H4" s="68"/>
      <c r="I4" s="68"/>
      <c r="J4" s="9"/>
      <c r="K4" s="2"/>
      <c r="L4"/>
    </row>
    <row r="5" spans="1:12" s="11" customFormat="1" ht="12.75" customHeight="1" thickBot="1">
      <c r="A5" s="49" t="s">
        <v>2</v>
      </c>
      <c r="B5" s="69"/>
      <c r="C5" s="69"/>
      <c r="D5" s="69"/>
      <c r="E5" s="69"/>
      <c r="F5" s="69"/>
      <c r="G5" s="70"/>
      <c r="H5" s="71"/>
      <c r="I5" s="71"/>
      <c r="J5" s="72"/>
      <c r="K5" s="10"/>
      <c r="L5"/>
    </row>
    <row r="6" spans="1:12">
      <c r="A6" s="105" t="s">
        <v>91</v>
      </c>
      <c r="B6" s="106"/>
      <c r="C6" s="106"/>
      <c r="D6" s="106"/>
      <c r="E6" s="106"/>
      <c r="F6" s="106"/>
      <c r="G6" s="51" t="s">
        <v>170</v>
      </c>
      <c r="H6" s="51" t="s">
        <v>170</v>
      </c>
      <c r="I6" s="51" t="s">
        <v>170</v>
      </c>
      <c r="J6" s="73" t="s">
        <v>167</v>
      </c>
      <c r="L6" s="101"/>
    </row>
    <row r="7" spans="1:12" ht="22.5">
      <c r="A7" s="107"/>
      <c r="B7" s="108"/>
      <c r="C7" s="108"/>
      <c r="D7" s="108"/>
      <c r="E7" s="108"/>
      <c r="F7" s="108"/>
      <c r="G7" s="42" t="s">
        <v>4</v>
      </c>
      <c r="H7" s="42" t="s">
        <v>5</v>
      </c>
      <c r="I7" s="42" t="s">
        <v>6</v>
      </c>
      <c r="J7" s="74" t="s">
        <v>173</v>
      </c>
      <c r="L7" s="94"/>
    </row>
    <row r="8" spans="1:12" ht="12.75" customHeight="1">
      <c r="A8" s="97"/>
      <c r="B8" s="77"/>
      <c r="C8" s="77"/>
      <c r="D8" s="77"/>
      <c r="E8" s="77"/>
      <c r="F8" s="38" t="s">
        <v>3</v>
      </c>
      <c r="G8" s="37"/>
      <c r="H8" s="37"/>
      <c r="I8" s="37"/>
      <c r="J8" s="39"/>
    </row>
    <row r="9" spans="1:12" ht="12.75" hidden="1" customHeight="1">
      <c r="A9" s="109" t="s">
        <v>7</v>
      </c>
      <c r="B9" s="110"/>
      <c r="C9" s="110"/>
      <c r="D9" s="110"/>
      <c r="E9" s="110"/>
      <c r="F9" s="56" t="s">
        <v>8</v>
      </c>
      <c r="G9" s="37"/>
      <c r="H9" s="37"/>
      <c r="I9" s="37"/>
      <c r="J9" s="39"/>
    </row>
    <row r="10" spans="1:12" ht="12.75" customHeight="1">
      <c r="A10" s="109" t="s">
        <v>9</v>
      </c>
      <c r="B10" s="110"/>
      <c r="C10" s="110"/>
      <c r="D10" s="110"/>
      <c r="E10" s="110"/>
      <c r="F10" s="56" t="s">
        <v>10</v>
      </c>
      <c r="G10" s="40">
        <v>147155</v>
      </c>
      <c r="H10" s="40">
        <v>78435</v>
      </c>
      <c r="I10" s="40">
        <f>G10-H10</f>
        <v>68720</v>
      </c>
      <c r="J10" s="41">
        <v>66120</v>
      </c>
    </row>
    <row r="11" spans="1:12" ht="12.75" hidden="1" customHeight="1">
      <c r="A11" s="111" t="s">
        <v>11</v>
      </c>
      <c r="B11" s="112"/>
      <c r="C11" s="112"/>
      <c r="D11" s="112"/>
      <c r="E11" s="112"/>
      <c r="F11" s="56" t="s">
        <v>12</v>
      </c>
      <c r="G11" s="42">
        <v>0</v>
      </c>
      <c r="H11" s="42">
        <v>0</v>
      </c>
      <c r="I11" s="43"/>
      <c r="J11" s="44"/>
    </row>
    <row r="12" spans="1:12" ht="12.75" hidden="1" customHeight="1">
      <c r="A12" s="111" t="s">
        <v>13</v>
      </c>
      <c r="B12" s="112"/>
      <c r="C12" s="112"/>
      <c r="D12" s="112"/>
      <c r="E12" s="112"/>
      <c r="F12" s="56" t="s">
        <v>14</v>
      </c>
      <c r="G12" s="43"/>
      <c r="H12" s="43"/>
      <c r="I12" s="42">
        <v>0</v>
      </c>
      <c r="J12" s="44">
        <v>0</v>
      </c>
    </row>
    <row r="13" spans="1:12" ht="12.75" customHeight="1">
      <c r="A13" s="109" t="s">
        <v>15</v>
      </c>
      <c r="B13" s="110"/>
      <c r="C13" s="110"/>
      <c r="D13" s="110"/>
      <c r="E13" s="110"/>
      <c r="F13" s="56" t="s">
        <v>108</v>
      </c>
      <c r="G13" s="40">
        <f>G14+G22+G17</f>
        <v>1117249</v>
      </c>
      <c r="H13" s="40">
        <f>H14+H22+H17</f>
        <v>0</v>
      </c>
      <c r="I13" s="40">
        <f>G13-H13</f>
        <v>1117249</v>
      </c>
      <c r="J13" s="41">
        <f>J14+J22+J17</f>
        <v>1510852</v>
      </c>
    </row>
    <row r="14" spans="1:12" ht="12.75" hidden="1" customHeight="1">
      <c r="A14" s="113" t="s">
        <v>16</v>
      </c>
      <c r="B14" s="114"/>
      <c r="C14" s="114"/>
      <c r="D14" s="114"/>
      <c r="E14" s="114"/>
      <c r="F14" s="56" t="s">
        <v>17</v>
      </c>
      <c r="G14" s="42">
        <v>0</v>
      </c>
      <c r="H14" s="42">
        <v>0</v>
      </c>
      <c r="I14" s="42">
        <f t="shared" ref="I14:I55" si="0">G14-H14</f>
        <v>0</v>
      </c>
      <c r="J14" s="44">
        <v>0</v>
      </c>
    </row>
    <row r="15" spans="1:12" ht="12.75" hidden="1" customHeight="1">
      <c r="A15" s="111" t="s">
        <v>20</v>
      </c>
      <c r="B15" s="112"/>
      <c r="C15" s="112"/>
      <c r="D15" s="112"/>
      <c r="E15" s="112"/>
      <c r="F15" s="56" t="s">
        <v>109</v>
      </c>
      <c r="G15" s="42"/>
      <c r="H15" s="42"/>
      <c r="I15" s="42">
        <f t="shared" si="0"/>
        <v>0</v>
      </c>
      <c r="J15" s="44">
        <v>0</v>
      </c>
    </row>
    <row r="16" spans="1:12" ht="12.75" hidden="1" customHeight="1">
      <c r="A16" s="100" t="s">
        <v>22</v>
      </c>
      <c r="B16" s="98"/>
      <c r="C16" s="98"/>
      <c r="D16" s="98"/>
      <c r="E16" s="98"/>
      <c r="F16" s="56" t="s">
        <v>110</v>
      </c>
      <c r="G16" s="42"/>
      <c r="H16" s="42"/>
      <c r="I16" s="42">
        <f t="shared" si="0"/>
        <v>0</v>
      </c>
      <c r="J16" s="44">
        <v>0</v>
      </c>
    </row>
    <row r="17" spans="1:10" ht="12.75" customHeight="1">
      <c r="A17" s="109" t="s">
        <v>18</v>
      </c>
      <c r="B17" s="110"/>
      <c r="C17" s="110"/>
      <c r="D17" s="110"/>
      <c r="E17" s="110"/>
      <c r="F17" s="56" t="s">
        <v>92</v>
      </c>
      <c r="G17" s="42">
        <f>G18+G19+G20+G21</f>
        <v>307020</v>
      </c>
      <c r="H17" s="42">
        <f>H18+H19+H20+H21</f>
        <v>0</v>
      </c>
      <c r="I17" s="42">
        <f>G17-H17</f>
        <v>307020</v>
      </c>
      <c r="J17" s="44">
        <f>J18+J19+J20+J21</f>
        <v>328562</v>
      </c>
    </row>
    <row r="18" spans="1:10" ht="12.75" customHeight="1">
      <c r="A18" s="100" t="s">
        <v>20</v>
      </c>
      <c r="B18" s="99"/>
      <c r="C18" s="99"/>
      <c r="D18" s="99"/>
      <c r="E18" s="99"/>
      <c r="F18" s="56" t="s">
        <v>163</v>
      </c>
      <c r="G18" s="42">
        <v>256363</v>
      </c>
      <c r="H18" s="42"/>
      <c r="I18" s="42">
        <f t="shared" si="0"/>
        <v>256363</v>
      </c>
      <c r="J18" s="44">
        <v>328562</v>
      </c>
    </row>
    <row r="19" spans="1:10" ht="12.75" hidden="1" customHeight="1">
      <c r="A19" s="100" t="s">
        <v>22</v>
      </c>
      <c r="B19" s="99"/>
      <c r="C19" s="99"/>
      <c r="D19" s="99"/>
      <c r="E19" s="99"/>
      <c r="F19" s="56" t="s">
        <v>164</v>
      </c>
      <c r="G19" s="42"/>
      <c r="H19" s="42"/>
      <c r="I19" s="42">
        <f>G19-H19</f>
        <v>0</v>
      </c>
      <c r="J19" s="44">
        <v>0</v>
      </c>
    </row>
    <row r="20" spans="1:10" ht="12.75" customHeight="1">
      <c r="A20" s="100" t="s">
        <v>23</v>
      </c>
      <c r="B20" s="99"/>
      <c r="C20" s="99"/>
      <c r="D20" s="99"/>
      <c r="E20" s="99"/>
      <c r="F20" s="56" t="s">
        <v>165</v>
      </c>
      <c r="G20" s="42">
        <v>50657</v>
      </c>
      <c r="H20" s="42"/>
      <c r="I20" s="42">
        <f>G20-H20</f>
        <v>50657</v>
      </c>
      <c r="J20" s="44"/>
    </row>
    <row r="21" spans="1:10" ht="12.75" hidden="1" customHeight="1">
      <c r="A21" s="100" t="s">
        <v>24</v>
      </c>
      <c r="B21" s="99"/>
      <c r="C21" s="99"/>
      <c r="D21" s="99"/>
      <c r="E21" s="99"/>
      <c r="F21" s="56" t="s">
        <v>166</v>
      </c>
      <c r="G21" s="42"/>
      <c r="H21" s="42"/>
      <c r="I21" s="42"/>
      <c r="J21" s="44"/>
    </row>
    <row r="22" spans="1:10" ht="12.75" customHeight="1">
      <c r="A22" s="113" t="s">
        <v>19</v>
      </c>
      <c r="B22" s="114"/>
      <c r="C22" s="114"/>
      <c r="D22" s="114"/>
      <c r="E22" s="114"/>
      <c r="F22" s="56" t="s">
        <v>93</v>
      </c>
      <c r="G22" s="42">
        <f>SUM(G23:G24,G28:G30)</f>
        <v>810229</v>
      </c>
      <c r="H22" s="42"/>
      <c r="I22" s="42">
        <f>G22-H22</f>
        <v>810229</v>
      </c>
      <c r="J22" s="46">
        <f>SUM(J23:J24,J28:J30)</f>
        <v>1182290</v>
      </c>
    </row>
    <row r="23" spans="1:10" ht="12.75" customHeight="1">
      <c r="A23" s="111" t="s">
        <v>20</v>
      </c>
      <c r="B23" s="112"/>
      <c r="C23" s="112"/>
      <c r="D23" s="112"/>
      <c r="E23" s="112"/>
      <c r="F23" s="56" t="s">
        <v>21</v>
      </c>
      <c r="G23" s="42">
        <v>111275</v>
      </c>
      <c r="H23" s="42"/>
      <c r="I23" s="42">
        <f t="shared" si="0"/>
        <v>111275</v>
      </c>
      <c r="J23" s="46">
        <v>165847</v>
      </c>
    </row>
    <row r="24" spans="1:10">
      <c r="A24" s="111" t="s">
        <v>22</v>
      </c>
      <c r="B24" s="112"/>
      <c r="C24" s="112"/>
      <c r="D24" s="112"/>
      <c r="E24" s="112"/>
      <c r="F24" s="56" t="s">
        <v>111</v>
      </c>
      <c r="G24" s="42">
        <f>SUM(G25:G26)</f>
        <v>575033</v>
      </c>
      <c r="H24" s="42"/>
      <c r="I24" s="42">
        <f t="shared" si="0"/>
        <v>575033</v>
      </c>
      <c r="J24" s="46">
        <f>SUM(J25:J26)</f>
        <v>579521</v>
      </c>
    </row>
    <row r="25" spans="1:10">
      <c r="A25" s="100" t="s">
        <v>11</v>
      </c>
      <c r="B25" s="98"/>
      <c r="C25" s="98"/>
      <c r="D25" s="98"/>
      <c r="E25" s="98"/>
      <c r="F25" s="56" t="s">
        <v>152</v>
      </c>
      <c r="G25" s="42">
        <v>575033</v>
      </c>
      <c r="H25" s="42"/>
      <c r="I25" s="42">
        <f t="shared" si="0"/>
        <v>575033</v>
      </c>
      <c r="J25" s="46">
        <v>579521</v>
      </c>
    </row>
    <row r="26" spans="1:10" hidden="1">
      <c r="A26" s="100" t="s">
        <v>13</v>
      </c>
      <c r="B26" s="98"/>
      <c r="C26" s="98"/>
      <c r="D26" s="98"/>
      <c r="E26" s="98"/>
      <c r="F26" s="56" t="s">
        <v>153</v>
      </c>
      <c r="G26" s="42"/>
      <c r="H26" s="42"/>
      <c r="I26" s="42"/>
      <c r="J26" s="46"/>
    </row>
    <row r="27" spans="1:10" hidden="1">
      <c r="A27" s="113" t="s">
        <v>23</v>
      </c>
      <c r="B27" s="114"/>
      <c r="C27" s="114"/>
      <c r="D27" s="114"/>
      <c r="E27" s="114"/>
      <c r="F27" s="56" t="s">
        <v>95</v>
      </c>
      <c r="G27" s="42"/>
      <c r="H27" s="42"/>
      <c r="I27" s="42"/>
      <c r="J27" s="46"/>
    </row>
    <row r="28" spans="1:10" hidden="1">
      <c r="A28" s="111" t="s">
        <v>25</v>
      </c>
      <c r="B28" s="112"/>
      <c r="C28" s="112"/>
      <c r="D28" s="112"/>
      <c r="E28" s="112"/>
      <c r="F28" s="56" t="s">
        <v>154</v>
      </c>
      <c r="G28" s="42">
        <v>0</v>
      </c>
      <c r="H28" s="42"/>
      <c r="I28" s="42">
        <f t="shared" si="0"/>
        <v>0</v>
      </c>
      <c r="J28" s="46">
        <v>0</v>
      </c>
    </row>
    <row r="29" spans="1:10">
      <c r="A29" s="111" t="s">
        <v>27</v>
      </c>
      <c r="B29" s="112"/>
      <c r="C29" s="112"/>
      <c r="D29" s="112"/>
      <c r="E29" s="112"/>
      <c r="F29" s="56" t="s">
        <v>26</v>
      </c>
      <c r="G29" s="42">
        <v>0</v>
      </c>
      <c r="H29" s="42"/>
      <c r="I29" s="42">
        <f t="shared" si="0"/>
        <v>0</v>
      </c>
      <c r="J29" s="46">
        <v>320000</v>
      </c>
    </row>
    <row r="30" spans="1:10" ht="12.75" customHeight="1">
      <c r="A30" s="111" t="s">
        <v>112</v>
      </c>
      <c r="B30" s="112"/>
      <c r="C30" s="112"/>
      <c r="D30" s="112"/>
      <c r="E30" s="112"/>
      <c r="F30" s="56" t="s">
        <v>94</v>
      </c>
      <c r="G30" s="42">
        <v>123921</v>
      </c>
      <c r="H30" s="42"/>
      <c r="I30" s="42">
        <f t="shared" si="0"/>
        <v>123921</v>
      </c>
      <c r="J30" s="44">
        <v>116922</v>
      </c>
    </row>
    <row r="31" spans="1:10" ht="12.75" hidden="1" customHeight="1">
      <c r="A31" s="109" t="s">
        <v>28</v>
      </c>
      <c r="B31" s="110"/>
      <c r="C31" s="110"/>
      <c r="D31" s="110"/>
      <c r="E31" s="110"/>
      <c r="F31" s="56" t="s">
        <v>29</v>
      </c>
      <c r="G31" s="42"/>
      <c r="H31" s="42"/>
      <c r="I31" s="42">
        <f t="shared" si="0"/>
        <v>0</v>
      </c>
      <c r="J31" s="44">
        <v>0</v>
      </c>
    </row>
    <row r="32" spans="1:10" ht="12.75" hidden="1" customHeight="1">
      <c r="A32" s="109" t="s">
        <v>30</v>
      </c>
      <c r="B32" s="110"/>
      <c r="C32" s="110"/>
      <c r="D32" s="110"/>
      <c r="E32" s="110"/>
      <c r="F32" s="56" t="s">
        <v>96</v>
      </c>
      <c r="G32" s="42"/>
      <c r="H32" s="42"/>
      <c r="I32" s="42">
        <f t="shared" si="0"/>
        <v>0</v>
      </c>
      <c r="J32" s="44">
        <v>0</v>
      </c>
    </row>
    <row r="33" spans="1:12" ht="12.75" customHeight="1">
      <c r="A33" s="109" t="s">
        <v>31</v>
      </c>
      <c r="B33" s="110"/>
      <c r="C33" s="110"/>
      <c r="D33" s="110"/>
      <c r="E33" s="110"/>
      <c r="F33" s="56" t="s">
        <v>32</v>
      </c>
      <c r="G33" s="40">
        <f>G34+G41+G44</f>
        <v>606399</v>
      </c>
      <c r="H33" s="40">
        <f>H34+H41+H44</f>
        <v>46912</v>
      </c>
      <c r="I33" s="40">
        <f>G33-H33</f>
        <v>559487</v>
      </c>
      <c r="J33" s="41">
        <f>J34+J41+J44</f>
        <v>347412</v>
      </c>
    </row>
    <row r="34" spans="1:12" ht="12.75" customHeight="1">
      <c r="A34" s="113" t="s">
        <v>16</v>
      </c>
      <c r="B34" s="114"/>
      <c r="C34" s="114"/>
      <c r="D34" s="114"/>
      <c r="E34" s="114"/>
      <c r="F34" s="56" t="s">
        <v>33</v>
      </c>
      <c r="G34" s="42">
        <f>G35+G38</f>
        <v>215869</v>
      </c>
      <c r="H34" s="42">
        <f>H35+H38</f>
        <v>44721</v>
      </c>
      <c r="I34" s="42">
        <f>G34-H34</f>
        <v>171148</v>
      </c>
      <c r="J34" s="46">
        <f>J35+J38</f>
        <v>153259</v>
      </c>
    </row>
    <row r="35" spans="1:12" ht="12.75" customHeight="1">
      <c r="A35" s="111" t="s">
        <v>20</v>
      </c>
      <c r="B35" s="112"/>
      <c r="C35" s="112"/>
      <c r="D35" s="112"/>
      <c r="E35" s="112"/>
      <c r="F35" s="56" t="s">
        <v>113</v>
      </c>
      <c r="G35" s="42">
        <v>206299</v>
      </c>
      <c r="H35" s="42">
        <v>44680</v>
      </c>
      <c r="I35" s="42">
        <f>G35-H35</f>
        <v>161619</v>
      </c>
      <c r="J35" s="46">
        <v>145111</v>
      </c>
    </row>
    <row r="36" spans="1:12" ht="12.75" hidden="1" customHeight="1">
      <c r="A36" s="111" t="s">
        <v>11</v>
      </c>
      <c r="B36" s="112"/>
      <c r="C36" s="112"/>
      <c r="D36" s="112"/>
      <c r="E36" s="112"/>
      <c r="F36" s="56" t="s">
        <v>34</v>
      </c>
      <c r="G36" s="42"/>
      <c r="H36" s="42"/>
      <c r="I36" s="42">
        <f t="shared" si="0"/>
        <v>0</v>
      </c>
      <c r="J36" s="46">
        <v>0</v>
      </c>
    </row>
    <row r="37" spans="1:12" ht="12.75" hidden="1" customHeight="1">
      <c r="A37" s="111" t="s">
        <v>13</v>
      </c>
      <c r="B37" s="112"/>
      <c r="C37" s="112"/>
      <c r="D37" s="112"/>
      <c r="E37" s="112"/>
      <c r="F37" s="56" t="s">
        <v>35</v>
      </c>
      <c r="G37" s="42"/>
      <c r="H37" s="42"/>
      <c r="I37" s="42">
        <f t="shared" si="0"/>
        <v>0</v>
      </c>
      <c r="J37" s="46">
        <v>0</v>
      </c>
    </row>
    <row r="38" spans="1:12" ht="12.75" customHeight="1">
      <c r="A38" s="111" t="s">
        <v>22</v>
      </c>
      <c r="B38" s="112"/>
      <c r="C38" s="112"/>
      <c r="D38" s="112"/>
      <c r="E38" s="112"/>
      <c r="F38" s="56" t="s">
        <v>114</v>
      </c>
      <c r="G38" s="42">
        <v>9570</v>
      </c>
      <c r="H38" s="42">
        <v>41</v>
      </c>
      <c r="I38" s="42">
        <f t="shared" si="0"/>
        <v>9529</v>
      </c>
      <c r="J38" s="46">
        <v>8148</v>
      </c>
    </row>
    <row r="39" spans="1:12" ht="12.75" hidden="1" customHeight="1">
      <c r="A39" s="111" t="s">
        <v>11</v>
      </c>
      <c r="B39" s="112"/>
      <c r="C39" s="112"/>
      <c r="D39" s="112"/>
      <c r="E39" s="112"/>
      <c r="F39" s="56" t="s">
        <v>34</v>
      </c>
      <c r="G39" s="42"/>
      <c r="H39" s="42"/>
      <c r="I39" s="42">
        <f t="shared" si="0"/>
        <v>0</v>
      </c>
      <c r="J39" s="46"/>
    </row>
    <row r="40" spans="1:12" ht="12.75" hidden="1" customHeight="1">
      <c r="A40" s="111" t="s">
        <v>13</v>
      </c>
      <c r="B40" s="112"/>
      <c r="C40" s="112"/>
      <c r="D40" s="112"/>
      <c r="E40" s="112"/>
      <c r="F40" s="56" t="s">
        <v>35</v>
      </c>
      <c r="G40" s="42"/>
      <c r="H40" s="42"/>
      <c r="I40" s="42">
        <f t="shared" si="0"/>
        <v>0</v>
      </c>
      <c r="J40" s="46"/>
    </row>
    <row r="41" spans="1:12" ht="12.75" customHeight="1">
      <c r="A41" s="113" t="s">
        <v>18</v>
      </c>
      <c r="B41" s="114"/>
      <c r="C41" s="114"/>
      <c r="D41" s="114"/>
      <c r="E41" s="114"/>
      <c r="F41" s="56" t="s">
        <v>115</v>
      </c>
      <c r="G41" s="42">
        <v>77109</v>
      </c>
      <c r="H41" s="42"/>
      <c r="I41" s="42">
        <f t="shared" si="0"/>
        <v>77109</v>
      </c>
      <c r="J41" s="46">
        <v>9364</v>
      </c>
    </row>
    <row r="42" spans="1:12" ht="12.75" hidden="1" customHeight="1">
      <c r="A42" s="111" t="s">
        <v>11</v>
      </c>
      <c r="B42" s="112"/>
      <c r="C42" s="112"/>
      <c r="D42" s="112"/>
      <c r="E42" s="112"/>
      <c r="F42" s="56" t="s">
        <v>34</v>
      </c>
      <c r="G42" s="42"/>
      <c r="H42" s="42"/>
      <c r="I42" s="42">
        <f t="shared" si="0"/>
        <v>0</v>
      </c>
      <c r="J42" s="46"/>
    </row>
    <row r="43" spans="1:12" ht="12.75" hidden="1" customHeight="1">
      <c r="A43" s="111" t="s">
        <v>13</v>
      </c>
      <c r="B43" s="112"/>
      <c r="C43" s="112"/>
      <c r="D43" s="112"/>
      <c r="E43" s="112"/>
      <c r="F43" s="56" t="s">
        <v>35</v>
      </c>
      <c r="G43" s="42"/>
      <c r="H43" s="42"/>
      <c r="I43" s="42">
        <f t="shared" si="0"/>
        <v>0</v>
      </c>
      <c r="J43" s="46"/>
    </row>
    <row r="44" spans="1:12" ht="12.75" customHeight="1">
      <c r="A44" s="113" t="s">
        <v>19</v>
      </c>
      <c r="B44" s="114"/>
      <c r="C44" s="114"/>
      <c r="D44" s="114"/>
      <c r="E44" s="114"/>
      <c r="F44" s="56" t="s">
        <v>116</v>
      </c>
      <c r="G44" s="42">
        <v>313421</v>
      </c>
      <c r="H44" s="42">
        <v>2191</v>
      </c>
      <c r="I44" s="42">
        <f t="shared" si="0"/>
        <v>311230</v>
      </c>
      <c r="J44" s="46">
        <f>184789</f>
        <v>184789</v>
      </c>
      <c r="L44" s="1"/>
    </row>
    <row r="45" spans="1:12" ht="12.75" hidden="1" customHeight="1">
      <c r="A45" s="111" t="s">
        <v>11</v>
      </c>
      <c r="B45" s="112"/>
      <c r="C45" s="112"/>
      <c r="D45" s="112"/>
      <c r="E45" s="112"/>
      <c r="F45" s="56" t="s">
        <v>34</v>
      </c>
      <c r="G45" s="42">
        <v>59475</v>
      </c>
      <c r="H45" s="42"/>
      <c r="I45" s="42">
        <f>G45-H45</f>
        <v>59475</v>
      </c>
      <c r="J45" s="46">
        <v>9364</v>
      </c>
    </row>
    <row r="46" spans="1:12" ht="12.75" hidden="1" customHeight="1">
      <c r="A46" s="111" t="s">
        <v>13</v>
      </c>
      <c r="B46" s="112"/>
      <c r="C46" s="112"/>
      <c r="D46" s="112"/>
      <c r="E46" s="112"/>
      <c r="F46" s="56" t="s">
        <v>35</v>
      </c>
      <c r="G46" s="42"/>
      <c r="H46" s="42"/>
      <c r="I46" s="42">
        <f t="shared" si="0"/>
        <v>0</v>
      </c>
      <c r="J46" s="44">
        <v>0</v>
      </c>
    </row>
    <row r="47" spans="1:12" ht="12.75" customHeight="1">
      <c r="A47" s="109" t="s">
        <v>36</v>
      </c>
      <c r="B47" s="110"/>
      <c r="C47" s="110"/>
      <c r="D47" s="110"/>
      <c r="E47" s="110"/>
      <c r="F47" s="56" t="s">
        <v>37</v>
      </c>
      <c r="G47" s="40">
        <f>SUM(G48:G50)</f>
        <v>723490</v>
      </c>
      <c r="H47" s="40">
        <f>SUM(H48:H50)</f>
        <v>53850</v>
      </c>
      <c r="I47" s="40">
        <f>G47-H47</f>
        <v>669640</v>
      </c>
      <c r="J47" s="41">
        <f>SUM(J48:J50)</f>
        <v>385666</v>
      </c>
    </row>
    <row r="48" spans="1:12" ht="12.75" customHeight="1">
      <c r="A48" s="115" t="s">
        <v>16</v>
      </c>
      <c r="B48" s="116"/>
      <c r="C48" s="116"/>
      <c r="D48" s="116"/>
      <c r="E48" s="116"/>
      <c r="F48" s="56" t="s">
        <v>117</v>
      </c>
      <c r="G48" s="42">
        <v>109640</v>
      </c>
      <c r="H48" s="42">
        <v>53850</v>
      </c>
      <c r="I48" s="42">
        <f>G48-H48</f>
        <v>55790</v>
      </c>
      <c r="J48" s="46">
        <v>42816</v>
      </c>
    </row>
    <row r="49" spans="1:11">
      <c r="A49" s="115" t="s">
        <v>18</v>
      </c>
      <c r="B49" s="116"/>
      <c r="C49" s="116"/>
      <c r="D49" s="116"/>
      <c r="E49" s="116"/>
      <c r="F49" s="56" t="s">
        <v>118</v>
      </c>
      <c r="G49" s="42">
        <v>613850</v>
      </c>
      <c r="H49" s="43"/>
      <c r="I49" s="42">
        <f>G49-H49</f>
        <v>613850</v>
      </c>
      <c r="J49" s="46">
        <v>342850</v>
      </c>
    </row>
    <row r="50" spans="1:11" hidden="1">
      <c r="A50" s="117"/>
      <c r="B50" s="118"/>
      <c r="C50" s="118"/>
      <c r="D50" s="118"/>
      <c r="E50" s="118"/>
      <c r="F50" s="56" t="s">
        <v>38</v>
      </c>
      <c r="G50" s="43"/>
      <c r="H50" s="43"/>
      <c r="I50" s="42">
        <f t="shared" si="0"/>
        <v>0</v>
      </c>
      <c r="J50" s="44"/>
    </row>
    <row r="51" spans="1:11" ht="12.75" customHeight="1">
      <c r="A51" s="109" t="s">
        <v>39</v>
      </c>
      <c r="B51" s="110"/>
      <c r="C51" s="110"/>
      <c r="D51" s="110"/>
      <c r="E51" s="110"/>
      <c r="F51" s="56" t="s">
        <v>40</v>
      </c>
      <c r="G51" s="40">
        <f>G52+G53+G56</f>
        <v>908383</v>
      </c>
      <c r="H51" s="40">
        <f>H52+H53+H56</f>
        <v>0</v>
      </c>
      <c r="I51" s="40">
        <f t="shared" si="0"/>
        <v>908383</v>
      </c>
      <c r="J51" s="41">
        <f>J52+J53+J56</f>
        <v>682195</v>
      </c>
    </row>
    <row r="52" spans="1:11" ht="12.75" customHeight="1">
      <c r="A52" s="115" t="s">
        <v>16</v>
      </c>
      <c r="B52" s="116"/>
      <c r="C52" s="116"/>
      <c r="D52" s="116"/>
      <c r="E52" s="116"/>
      <c r="F52" s="56" t="s">
        <v>119</v>
      </c>
      <c r="G52" s="42">
        <v>24390</v>
      </c>
      <c r="H52" s="43"/>
      <c r="I52" s="42">
        <f t="shared" si="0"/>
        <v>24390</v>
      </c>
      <c r="J52" s="46">
        <v>38649</v>
      </c>
    </row>
    <row r="53" spans="1:11" ht="12.75" customHeight="1">
      <c r="A53" s="115" t="s">
        <v>18</v>
      </c>
      <c r="B53" s="116"/>
      <c r="C53" s="116"/>
      <c r="D53" s="116"/>
      <c r="E53" s="116"/>
      <c r="F53" s="56" t="s">
        <v>120</v>
      </c>
      <c r="G53" s="42">
        <f>G55</f>
        <v>225284</v>
      </c>
      <c r="H53" s="43"/>
      <c r="I53" s="42">
        <f t="shared" si="0"/>
        <v>225284</v>
      </c>
      <c r="J53" s="46">
        <f>J55</f>
        <v>213835</v>
      </c>
      <c r="K53" s="9"/>
    </row>
    <row r="54" spans="1:11" ht="12.75" hidden="1" customHeight="1">
      <c r="A54" s="119" t="s">
        <v>11</v>
      </c>
      <c r="B54" s="120"/>
      <c r="C54" s="120"/>
      <c r="D54" s="120"/>
      <c r="E54" s="120"/>
      <c r="F54" s="56" t="s">
        <v>159</v>
      </c>
      <c r="G54" s="43"/>
      <c r="H54" s="43"/>
      <c r="I54" s="42">
        <f t="shared" si="0"/>
        <v>0</v>
      </c>
      <c r="J54" s="46">
        <v>0</v>
      </c>
    </row>
    <row r="55" spans="1:11" ht="12.75" customHeight="1">
      <c r="A55" s="119" t="s">
        <v>13</v>
      </c>
      <c r="B55" s="120"/>
      <c r="C55" s="120"/>
      <c r="D55" s="120"/>
      <c r="E55" s="120"/>
      <c r="F55" s="56" t="s">
        <v>121</v>
      </c>
      <c r="G55" s="42">
        <v>225284</v>
      </c>
      <c r="H55" s="43"/>
      <c r="I55" s="42">
        <f t="shared" si="0"/>
        <v>225284</v>
      </c>
      <c r="J55" s="46">
        <v>213835</v>
      </c>
    </row>
    <row r="56" spans="1:11" ht="12.75" customHeight="1">
      <c r="A56" s="115" t="s">
        <v>19</v>
      </c>
      <c r="B56" s="116"/>
      <c r="C56" s="116"/>
      <c r="D56" s="116"/>
      <c r="E56" s="116"/>
      <c r="F56" s="56" t="s">
        <v>156</v>
      </c>
      <c r="G56" s="42">
        <v>658709</v>
      </c>
      <c r="H56" s="43"/>
      <c r="I56" s="42">
        <f>G56-H56</f>
        <v>658709</v>
      </c>
      <c r="J56" s="46">
        <v>429711</v>
      </c>
    </row>
    <row r="57" spans="1:11" ht="12.75" customHeight="1" thickBot="1">
      <c r="A57" s="89" t="s">
        <v>41</v>
      </c>
      <c r="B57" s="90"/>
      <c r="C57" s="90"/>
      <c r="D57" s="90"/>
      <c r="E57" s="90"/>
      <c r="F57" s="90"/>
      <c r="G57" s="91">
        <f>G51+G47+G33+G13+G10</f>
        <v>3502676</v>
      </c>
      <c r="H57" s="91">
        <f>H51+H47+H33+H13+H10</f>
        <v>179197</v>
      </c>
      <c r="I57" s="91">
        <f>G57-H57</f>
        <v>3323479</v>
      </c>
      <c r="J57" s="92">
        <f>J51+J47+J33+J13+J10</f>
        <v>2992245</v>
      </c>
    </row>
    <row r="58" spans="1:11" ht="12.75" customHeight="1">
      <c r="A58" s="1"/>
      <c r="B58" s="1"/>
      <c r="C58" s="1"/>
      <c r="D58" s="1"/>
      <c r="E58" s="1"/>
      <c r="F58" s="1"/>
    </row>
    <row r="59" spans="1:11" ht="12.75" customHeight="1">
      <c r="A59" s="12"/>
      <c r="B59" s="12"/>
      <c r="C59" s="13"/>
      <c r="D59" s="13"/>
      <c r="E59" s="13"/>
      <c r="F59" s="14"/>
      <c r="G59" s="15"/>
      <c r="H59" s="15"/>
      <c r="I59" s="15"/>
      <c r="J59" s="15"/>
    </row>
    <row r="60" spans="1:11" ht="12.75" customHeight="1" thickBot="1">
      <c r="A60" s="8"/>
      <c r="B60" s="8"/>
      <c r="C60" s="8"/>
      <c r="D60" s="8"/>
      <c r="E60" s="8"/>
      <c r="F60" s="8"/>
      <c r="G60" s="16"/>
      <c r="H60" s="16"/>
      <c r="I60" s="17"/>
      <c r="J60" s="9"/>
      <c r="K60"/>
    </row>
    <row r="61" spans="1:11" ht="22.5">
      <c r="A61" s="60"/>
      <c r="B61" s="61"/>
      <c r="C61" s="61"/>
      <c r="D61" s="61"/>
      <c r="E61" s="61"/>
      <c r="F61" s="50" t="s">
        <v>42</v>
      </c>
      <c r="G61" s="58"/>
      <c r="H61" s="51" t="s">
        <v>170</v>
      </c>
      <c r="I61" s="51"/>
      <c r="J61" s="79" t="s">
        <v>174</v>
      </c>
      <c r="K61" s="9"/>
    </row>
    <row r="62" spans="1:11" ht="12.75" customHeight="1">
      <c r="A62" s="121" t="s">
        <v>7</v>
      </c>
      <c r="B62" s="122"/>
      <c r="C62" s="122"/>
      <c r="D62" s="122"/>
      <c r="E62" s="56"/>
      <c r="F62" s="56" t="s">
        <v>43</v>
      </c>
      <c r="G62" s="45"/>
      <c r="H62" s="40">
        <f>SUM(H63:H66,H67:H68)</f>
        <v>1002206</v>
      </c>
      <c r="I62" s="40"/>
      <c r="J62" s="41">
        <f>SUM(J63:J66,J67:J68)</f>
        <v>913003</v>
      </c>
      <c r="K62" s="9"/>
    </row>
    <row r="63" spans="1:11" ht="12.75" customHeight="1">
      <c r="A63" s="115" t="s">
        <v>16</v>
      </c>
      <c r="B63" s="116"/>
      <c r="C63" s="116"/>
      <c r="D63" s="116"/>
      <c r="E63" s="56"/>
      <c r="F63" s="56" t="s">
        <v>124</v>
      </c>
      <c r="G63" s="43"/>
      <c r="H63" s="42">
        <v>209554</v>
      </c>
      <c r="I63" s="42"/>
      <c r="J63" s="46">
        <v>209554</v>
      </c>
      <c r="K63" s="9"/>
    </row>
    <row r="64" spans="1:11" ht="12.75" hidden="1" customHeight="1">
      <c r="A64" s="119" t="s">
        <v>11</v>
      </c>
      <c r="B64" s="120"/>
      <c r="C64" s="120"/>
      <c r="D64" s="120"/>
      <c r="E64" s="56"/>
      <c r="F64" s="56" t="s">
        <v>125</v>
      </c>
      <c r="G64" s="43"/>
      <c r="H64" s="42"/>
      <c r="I64" s="42"/>
      <c r="J64" s="46"/>
      <c r="K64" s="9"/>
    </row>
    <row r="65" spans="1:12" ht="12.75" hidden="1" customHeight="1">
      <c r="A65" s="115" t="s">
        <v>19</v>
      </c>
      <c r="B65" s="116"/>
      <c r="C65" s="116"/>
      <c r="D65" s="116"/>
      <c r="E65" s="56"/>
      <c r="F65" s="56" t="s">
        <v>126</v>
      </c>
      <c r="G65" s="43"/>
      <c r="H65" s="43"/>
      <c r="I65" s="43"/>
      <c r="J65" s="46"/>
      <c r="K65" s="9"/>
    </row>
    <row r="66" spans="1:12" ht="12.75" customHeight="1">
      <c r="A66" s="115" t="s">
        <v>28</v>
      </c>
      <c r="B66" s="116"/>
      <c r="C66" s="116"/>
      <c r="D66" s="116"/>
      <c r="E66" s="56"/>
      <c r="F66" s="56" t="s">
        <v>127</v>
      </c>
      <c r="G66" s="43"/>
      <c r="H66" s="42">
        <v>667017</v>
      </c>
      <c r="I66" s="42"/>
      <c r="J66" s="46">
        <v>660333</v>
      </c>
      <c r="K66" s="9"/>
      <c r="L66" s="1"/>
    </row>
    <row r="67" spans="1:12" ht="22.5">
      <c r="A67" s="123" t="s">
        <v>122</v>
      </c>
      <c r="B67" s="124"/>
      <c r="C67" s="124"/>
      <c r="D67" s="124"/>
      <c r="E67" s="56"/>
      <c r="F67" s="55" t="s">
        <v>128</v>
      </c>
      <c r="G67" s="43"/>
      <c r="H67" s="42">
        <v>-49906</v>
      </c>
      <c r="I67" s="42"/>
      <c r="J67" s="46">
        <v>-37831</v>
      </c>
      <c r="K67" s="9"/>
    </row>
    <row r="68" spans="1:12" ht="12.75" customHeight="1">
      <c r="A68" s="115" t="s">
        <v>123</v>
      </c>
      <c r="B68" s="116"/>
      <c r="C68" s="116"/>
      <c r="D68" s="116"/>
      <c r="E68" s="56"/>
      <c r="F68" s="56" t="s">
        <v>129</v>
      </c>
      <c r="G68" s="43"/>
      <c r="H68" s="42">
        <f>'P&amp;L 12-2024'!I61</f>
        <v>175541</v>
      </c>
      <c r="I68" s="42"/>
      <c r="J68" s="46">
        <f>'P&amp;L 12-2024'!J61</f>
        <v>80947</v>
      </c>
      <c r="K68" s="9"/>
    </row>
    <row r="69" spans="1:12" ht="12.75" hidden="1" customHeight="1">
      <c r="A69" s="121" t="s">
        <v>9</v>
      </c>
      <c r="B69" s="122"/>
      <c r="C69" s="122"/>
      <c r="D69" s="122"/>
      <c r="E69" s="56"/>
      <c r="F69" s="56" t="s">
        <v>44</v>
      </c>
      <c r="G69" s="45"/>
      <c r="H69" s="45"/>
      <c r="I69" s="45"/>
      <c r="J69" s="59"/>
      <c r="K69" s="9"/>
    </row>
    <row r="70" spans="1:12" ht="12.75" customHeight="1">
      <c r="A70" s="121" t="s">
        <v>15</v>
      </c>
      <c r="B70" s="122"/>
      <c r="C70" s="122"/>
      <c r="D70" s="122"/>
      <c r="E70" s="56"/>
      <c r="F70" s="56" t="s">
        <v>45</v>
      </c>
      <c r="G70" s="45"/>
      <c r="H70" s="40">
        <f>H73+H79+H87+H82</f>
        <v>1405168</v>
      </c>
      <c r="I70" s="40"/>
      <c r="J70" s="41">
        <f>J73+J79+J87+J82</f>
        <v>1266910</v>
      </c>
      <c r="K70" s="9"/>
    </row>
    <row r="71" spans="1:12" ht="12.75" customHeight="1">
      <c r="A71" s="115" t="s">
        <v>20</v>
      </c>
      <c r="B71" s="116"/>
      <c r="C71" s="116"/>
      <c r="D71" s="116"/>
      <c r="E71" s="56"/>
      <c r="F71" s="56" t="s">
        <v>131</v>
      </c>
      <c r="G71" s="43"/>
      <c r="H71" s="43"/>
      <c r="I71" s="43"/>
      <c r="J71" s="44"/>
      <c r="K71" s="9"/>
    </row>
    <row r="72" spans="1:12" ht="12.75" customHeight="1">
      <c r="A72" s="119" t="s">
        <v>11</v>
      </c>
      <c r="B72" s="120"/>
      <c r="C72" s="120"/>
      <c r="D72" s="120"/>
      <c r="E72" s="56"/>
      <c r="F72" s="56" t="s">
        <v>132</v>
      </c>
      <c r="G72" s="42">
        <v>1159551</v>
      </c>
      <c r="H72" s="42"/>
      <c r="I72" s="42">
        <v>1015747</v>
      </c>
      <c r="J72" s="44"/>
      <c r="K72" s="9"/>
    </row>
    <row r="73" spans="1:12" ht="12.75" customHeight="1">
      <c r="A73" s="119" t="s">
        <v>13</v>
      </c>
      <c r="B73" s="120"/>
      <c r="C73" s="120"/>
      <c r="D73" s="120"/>
      <c r="E73" s="56"/>
      <c r="F73" s="56" t="s">
        <v>133</v>
      </c>
      <c r="G73" s="42">
        <v>322312</v>
      </c>
      <c r="H73" s="42">
        <f>G72-G73</f>
        <v>837239</v>
      </c>
      <c r="I73" s="42">
        <v>301062</v>
      </c>
      <c r="J73" s="46">
        <f>I72-I73</f>
        <v>714685</v>
      </c>
      <c r="K73" s="9"/>
    </row>
    <row r="74" spans="1:12" ht="12.75" hidden="1" customHeight="1">
      <c r="A74" s="115" t="s">
        <v>22</v>
      </c>
      <c r="B74" s="116"/>
      <c r="C74" s="116"/>
      <c r="D74" s="116"/>
      <c r="E74" s="56"/>
      <c r="F74" s="56" t="s">
        <v>134</v>
      </c>
      <c r="G74" s="42"/>
      <c r="H74" s="42"/>
      <c r="I74" s="42"/>
      <c r="J74" s="44"/>
      <c r="K74" s="9"/>
    </row>
    <row r="75" spans="1:12" ht="12.75" hidden="1" customHeight="1">
      <c r="A75" s="119" t="s">
        <v>11</v>
      </c>
      <c r="B75" s="120"/>
      <c r="C75" s="120"/>
      <c r="D75" s="120"/>
      <c r="E75" s="56"/>
      <c r="F75" s="56" t="s">
        <v>132</v>
      </c>
      <c r="G75" s="42"/>
      <c r="H75" s="42"/>
      <c r="I75" s="42"/>
      <c r="J75" s="44"/>
      <c r="K75" s="9"/>
    </row>
    <row r="76" spans="1:12" ht="12.75" hidden="1" customHeight="1">
      <c r="A76" s="119" t="s">
        <v>13</v>
      </c>
      <c r="B76" s="120"/>
      <c r="C76" s="120"/>
      <c r="D76" s="120"/>
      <c r="E76" s="56"/>
      <c r="F76" s="56" t="s">
        <v>133</v>
      </c>
      <c r="G76" s="42"/>
      <c r="H76" s="42"/>
      <c r="I76" s="42"/>
      <c r="J76" s="44"/>
      <c r="K76" s="9"/>
    </row>
    <row r="77" spans="1:12" ht="12.75" customHeight="1">
      <c r="A77" s="115" t="s">
        <v>23</v>
      </c>
      <c r="B77" s="116"/>
      <c r="C77" s="116"/>
      <c r="D77" s="116"/>
      <c r="E77" s="56"/>
      <c r="F77" s="56" t="s">
        <v>135</v>
      </c>
      <c r="G77" s="42"/>
      <c r="H77" s="42"/>
      <c r="I77" s="42"/>
      <c r="J77" s="44"/>
      <c r="K77" s="9"/>
    </row>
    <row r="78" spans="1:12" ht="12.75" customHeight="1">
      <c r="A78" s="119" t="s">
        <v>11</v>
      </c>
      <c r="B78" s="120"/>
      <c r="C78" s="120"/>
      <c r="D78" s="120"/>
      <c r="E78" s="56"/>
      <c r="F78" s="56" t="s">
        <v>132</v>
      </c>
      <c r="G78" s="42">
        <v>1470974</v>
      </c>
      <c r="H78" s="42"/>
      <c r="I78" s="42">
        <v>1012057</v>
      </c>
      <c r="J78" s="44"/>
      <c r="K78" s="9"/>
    </row>
    <row r="79" spans="1:12" ht="12.75" customHeight="1">
      <c r="A79" s="119" t="s">
        <v>13</v>
      </c>
      <c r="B79" s="120"/>
      <c r="C79" s="120"/>
      <c r="D79" s="120"/>
      <c r="E79" s="56"/>
      <c r="F79" s="56" t="s">
        <v>133</v>
      </c>
      <c r="G79" s="42">
        <v>903045</v>
      </c>
      <c r="H79" s="42">
        <f>G78-G79</f>
        <v>567929</v>
      </c>
      <c r="I79" s="42">
        <v>459832</v>
      </c>
      <c r="J79" s="46">
        <f>I78-I79</f>
        <v>552225</v>
      </c>
      <c r="K79" s="9"/>
    </row>
    <row r="80" spans="1:12" ht="12.75" hidden="1" customHeight="1">
      <c r="A80" s="115" t="s">
        <v>24</v>
      </c>
      <c r="B80" s="116"/>
      <c r="C80" s="116"/>
      <c r="D80" s="116"/>
      <c r="E80" s="56"/>
      <c r="F80" s="56" t="s">
        <v>136</v>
      </c>
      <c r="G80" s="43"/>
      <c r="H80" s="43"/>
      <c r="I80" s="43"/>
      <c r="J80" s="44"/>
      <c r="K80" s="9"/>
    </row>
    <row r="81" spans="1:12" ht="12.75" hidden="1" customHeight="1">
      <c r="A81" s="119" t="s">
        <v>11</v>
      </c>
      <c r="B81" s="120"/>
      <c r="C81" s="120"/>
      <c r="D81" s="120"/>
      <c r="E81" s="56"/>
      <c r="F81" s="56" t="s">
        <v>132</v>
      </c>
      <c r="G81" s="43"/>
      <c r="H81" s="43"/>
      <c r="I81" s="43"/>
      <c r="J81" s="44"/>
      <c r="K81" s="9"/>
    </row>
    <row r="82" spans="1:12" ht="12.75" hidden="1" customHeight="1">
      <c r="A82" s="119" t="s">
        <v>13</v>
      </c>
      <c r="B82" s="120"/>
      <c r="C82" s="120"/>
      <c r="D82" s="120"/>
      <c r="E82" s="56"/>
      <c r="F82" s="56" t="s">
        <v>133</v>
      </c>
      <c r="G82" s="43"/>
      <c r="H82" s="43"/>
      <c r="I82" s="43"/>
      <c r="J82" s="44"/>
      <c r="K82" s="9"/>
    </row>
    <row r="83" spans="1:12" ht="12.75" hidden="1" customHeight="1">
      <c r="A83" s="115" t="s">
        <v>27</v>
      </c>
      <c r="B83" s="116"/>
      <c r="C83" s="116"/>
      <c r="D83" s="116"/>
      <c r="E83" s="56"/>
      <c r="F83" s="56" t="s">
        <v>137</v>
      </c>
      <c r="G83" s="43"/>
      <c r="H83" s="42"/>
      <c r="I83" s="43"/>
      <c r="J83" s="44"/>
      <c r="K83" s="9"/>
    </row>
    <row r="84" spans="1:12" ht="12.75" hidden="1" customHeight="1">
      <c r="A84" s="119" t="s">
        <v>11</v>
      </c>
      <c r="B84" s="120"/>
      <c r="C84" s="120"/>
      <c r="D84" s="120"/>
      <c r="E84" s="56"/>
      <c r="F84" s="56" t="s">
        <v>132</v>
      </c>
      <c r="G84" s="42"/>
      <c r="H84" s="42"/>
      <c r="I84" s="43"/>
      <c r="J84" s="44"/>
      <c r="K84" s="9"/>
    </row>
    <row r="85" spans="1:12" ht="12.75" hidden="1" customHeight="1">
      <c r="A85" s="119" t="s">
        <v>13</v>
      </c>
      <c r="B85" s="120"/>
      <c r="C85" s="120"/>
      <c r="D85" s="120"/>
      <c r="E85" s="56"/>
      <c r="F85" s="56" t="s">
        <v>133</v>
      </c>
      <c r="G85" s="43"/>
      <c r="H85" s="42"/>
      <c r="I85" s="43"/>
      <c r="J85" s="46"/>
      <c r="K85" s="9"/>
    </row>
    <row r="86" spans="1:12" ht="12.75" hidden="1" customHeight="1">
      <c r="A86" s="115" t="s">
        <v>130</v>
      </c>
      <c r="B86" s="116"/>
      <c r="C86" s="116"/>
      <c r="D86" s="116"/>
      <c r="E86" s="56"/>
      <c r="F86" s="56" t="s">
        <v>138</v>
      </c>
      <c r="G86" s="43">
        <v>0</v>
      </c>
      <c r="H86" s="43"/>
      <c r="I86" s="43">
        <v>0</v>
      </c>
      <c r="J86" s="44"/>
      <c r="K86" s="9"/>
    </row>
    <row r="87" spans="1:12" ht="12.75" hidden="1" customHeight="1">
      <c r="A87" s="119" t="s">
        <v>11</v>
      </c>
      <c r="B87" s="120"/>
      <c r="C87" s="120"/>
      <c r="D87" s="120"/>
      <c r="E87" s="56"/>
      <c r="F87" s="56" t="s">
        <v>132</v>
      </c>
      <c r="G87" s="42"/>
      <c r="H87" s="42">
        <v>0</v>
      </c>
      <c r="I87" s="42"/>
      <c r="J87" s="44">
        <v>0</v>
      </c>
      <c r="K87" s="9"/>
    </row>
    <row r="88" spans="1:12" ht="12.75" hidden="1" customHeight="1">
      <c r="A88" s="119" t="s">
        <v>13</v>
      </c>
      <c r="B88" s="120"/>
      <c r="C88" s="120"/>
      <c r="D88" s="120"/>
      <c r="E88" s="56"/>
      <c r="F88" s="56" t="s">
        <v>133</v>
      </c>
      <c r="G88" s="42"/>
      <c r="H88" s="42"/>
      <c r="I88" s="42"/>
      <c r="J88" s="46"/>
      <c r="K88" s="9"/>
    </row>
    <row r="89" spans="1:12" ht="12.75" hidden="1" customHeight="1">
      <c r="A89" s="121" t="s">
        <v>30</v>
      </c>
      <c r="B89" s="122"/>
      <c r="C89" s="122"/>
      <c r="D89" s="122"/>
      <c r="E89" s="56"/>
      <c r="F89" s="56" t="s">
        <v>46</v>
      </c>
      <c r="G89" s="43"/>
      <c r="H89" s="43">
        <v>0</v>
      </c>
      <c r="I89" s="43"/>
      <c r="J89" s="44">
        <v>0</v>
      </c>
      <c r="K89" s="9"/>
    </row>
    <row r="90" spans="1:12" ht="12.75" customHeight="1">
      <c r="A90" s="121" t="s">
        <v>31</v>
      </c>
      <c r="B90" s="122"/>
      <c r="C90" s="122"/>
      <c r="D90" s="122"/>
      <c r="E90" s="56"/>
      <c r="F90" s="56" t="s">
        <v>47</v>
      </c>
      <c r="G90" s="45"/>
      <c r="H90" s="40">
        <f>H91</f>
        <v>706</v>
      </c>
      <c r="I90" s="40"/>
      <c r="J90" s="41">
        <f>J91+J92</f>
        <v>647</v>
      </c>
      <c r="K90" s="9"/>
    </row>
    <row r="91" spans="1:12" ht="12.75" customHeight="1">
      <c r="A91" s="125" t="s">
        <v>23</v>
      </c>
      <c r="B91" s="126"/>
      <c r="C91" s="126"/>
      <c r="D91" s="127"/>
      <c r="E91" s="56"/>
      <c r="F91" s="56" t="s">
        <v>139</v>
      </c>
      <c r="G91" s="43"/>
      <c r="H91" s="42">
        <v>706</v>
      </c>
      <c r="I91" s="42"/>
      <c r="J91" s="46">
        <v>647</v>
      </c>
      <c r="K91" s="9"/>
    </row>
    <row r="92" spans="1:12" ht="12.75" hidden="1" customHeight="1">
      <c r="A92" s="121" t="s">
        <v>36</v>
      </c>
      <c r="B92" s="122"/>
      <c r="C92" s="122"/>
      <c r="D92" s="122"/>
      <c r="E92" s="56"/>
      <c r="F92" s="56" t="s">
        <v>48</v>
      </c>
      <c r="G92" s="43"/>
      <c r="H92" s="43"/>
      <c r="I92" s="43"/>
      <c r="J92" s="44"/>
      <c r="K92" s="9"/>
    </row>
    <row r="93" spans="1:12" ht="12.75" customHeight="1">
      <c r="A93" s="121" t="s">
        <v>39</v>
      </c>
      <c r="B93" s="122"/>
      <c r="C93" s="122"/>
      <c r="D93" s="122"/>
      <c r="E93" s="56"/>
      <c r="F93" s="56" t="s">
        <v>49</v>
      </c>
      <c r="G93" s="45"/>
      <c r="H93" s="40">
        <f>H94+H95+H100</f>
        <v>648323</v>
      </c>
      <c r="I93" s="40"/>
      <c r="J93" s="41">
        <f>J94+J95+J98+J99+J102+J100</f>
        <v>595946</v>
      </c>
      <c r="K93" s="9"/>
    </row>
    <row r="94" spans="1:12" ht="12.75" customHeight="1">
      <c r="A94" s="115" t="s">
        <v>16</v>
      </c>
      <c r="B94" s="116"/>
      <c r="C94" s="116"/>
      <c r="D94" s="116"/>
      <c r="E94" s="56"/>
      <c r="F94" s="56" t="s">
        <v>141</v>
      </c>
      <c r="G94" s="43"/>
      <c r="H94" s="42">
        <v>202349</v>
      </c>
      <c r="I94" s="42"/>
      <c r="J94" s="46">
        <v>175481</v>
      </c>
      <c r="K94" s="9"/>
    </row>
    <row r="95" spans="1:12" ht="12.75" customHeight="1">
      <c r="A95" s="115" t="s">
        <v>18</v>
      </c>
      <c r="B95" s="116"/>
      <c r="C95" s="116"/>
      <c r="D95" s="116"/>
      <c r="E95" s="56"/>
      <c r="F95" s="56" t="s">
        <v>142</v>
      </c>
      <c r="G95" s="43"/>
      <c r="H95" s="42">
        <v>310168</v>
      </c>
      <c r="I95" s="42"/>
      <c r="J95" s="46">
        <v>294804</v>
      </c>
      <c r="K95" s="9"/>
      <c r="L95" s="1"/>
    </row>
    <row r="96" spans="1:12" ht="12.75" hidden="1" customHeight="1">
      <c r="A96" s="119" t="s">
        <v>11</v>
      </c>
      <c r="B96" s="120"/>
      <c r="C96" s="120"/>
      <c r="D96" s="120"/>
      <c r="E96" s="56"/>
      <c r="F96" s="56" t="s">
        <v>143</v>
      </c>
      <c r="G96" s="43"/>
      <c r="H96" s="43">
        <v>0</v>
      </c>
      <c r="I96" s="43"/>
      <c r="J96" s="44">
        <v>0</v>
      </c>
      <c r="K96" s="9"/>
    </row>
    <row r="97" spans="1:11" ht="12.75" hidden="1" customHeight="1">
      <c r="A97" s="119" t="s">
        <v>13</v>
      </c>
      <c r="B97" s="120"/>
      <c r="C97" s="120"/>
      <c r="D97" s="120"/>
      <c r="E97" s="56"/>
      <c r="F97" s="56" t="s">
        <v>144</v>
      </c>
      <c r="G97" s="43"/>
      <c r="H97" s="43">
        <v>0</v>
      </c>
      <c r="I97" s="43"/>
      <c r="J97" s="44">
        <v>0</v>
      </c>
      <c r="K97" s="9"/>
    </row>
    <row r="98" spans="1:11" ht="12.6" hidden="1" customHeight="1">
      <c r="A98" s="115" t="s">
        <v>19</v>
      </c>
      <c r="B98" s="116"/>
      <c r="C98" s="116"/>
      <c r="D98" s="116"/>
      <c r="E98" s="56"/>
      <c r="F98" s="56" t="s">
        <v>145</v>
      </c>
      <c r="G98" s="43"/>
      <c r="H98" s="43">
        <v>0</v>
      </c>
      <c r="I98" s="43"/>
      <c r="J98" s="44">
        <v>0</v>
      </c>
      <c r="K98" s="9"/>
    </row>
    <row r="99" spans="1:11" ht="12.75" hidden="1" customHeight="1">
      <c r="A99" s="103" t="s">
        <v>28</v>
      </c>
      <c r="B99" s="104"/>
      <c r="C99" s="104"/>
      <c r="D99" s="104"/>
      <c r="E99" s="56"/>
      <c r="F99" s="56" t="s">
        <v>146</v>
      </c>
      <c r="G99" s="43"/>
      <c r="H99" s="43">
        <v>0</v>
      </c>
      <c r="I99" s="43"/>
      <c r="J99" s="44">
        <v>0</v>
      </c>
      <c r="K99" s="9"/>
    </row>
    <row r="100" spans="1:11" ht="12.75" customHeight="1">
      <c r="A100" s="115" t="s">
        <v>140</v>
      </c>
      <c r="B100" s="116"/>
      <c r="C100" s="116"/>
      <c r="D100" s="116"/>
      <c r="E100" s="56"/>
      <c r="F100" s="56" t="s">
        <v>147</v>
      </c>
      <c r="G100" s="43"/>
      <c r="H100" s="42">
        <v>135806</v>
      </c>
      <c r="I100" s="42"/>
      <c r="J100" s="46">
        <v>125661</v>
      </c>
      <c r="K100" s="9"/>
    </row>
    <row r="101" spans="1:11" ht="12.75" customHeight="1">
      <c r="A101" s="119" t="s">
        <v>11</v>
      </c>
      <c r="B101" s="120"/>
      <c r="C101" s="120"/>
      <c r="D101" s="120"/>
      <c r="E101" s="56"/>
      <c r="F101" s="56" t="s">
        <v>148</v>
      </c>
      <c r="G101" s="43"/>
      <c r="H101" s="42">
        <v>42897</v>
      </c>
      <c r="I101" s="42"/>
      <c r="J101" s="46">
        <v>14212</v>
      </c>
      <c r="K101" s="9"/>
    </row>
    <row r="102" spans="1:11" ht="12.75" hidden="1" customHeight="1">
      <c r="A102" s="115" t="s">
        <v>122</v>
      </c>
      <c r="B102" s="116"/>
      <c r="C102" s="116"/>
      <c r="D102" s="116"/>
      <c r="E102" s="56"/>
      <c r="F102" s="56" t="s">
        <v>149</v>
      </c>
      <c r="G102" s="43"/>
      <c r="H102" s="43"/>
      <c r="I102" s="43"/>
      <c r="J102" s="44"/>
      <c r="K102" s="9"/>
    </row>
    <row r="103" spans="1:11" ht="12.75" customHeight="1">
      <c r="A103" s="121" t="s">
        <v>50</v>
      </c>
      <c r="B103" s="122"/>
      <c r="C103" s="122"/>
      <c r="D103" s="122"/>
      <c r="E103" s="56"/>
      <c r="F103" s="56" t="s">
        <v>51</v>
      </c>
      <c r="G103" s="45"/>
      <c r="H103" s="40">
        <f>H104+H105</f>
        <v>267076</v>
      </c>
      <c r="I103" s="40"/>
      <c r="J103" s="41">
        <f>J104+J105</f>
        <v>215739</v>
      </c>
      <c r="K103" s="9"/>
    </row>
    <row r="104" spans="1:11" ht="12.75" customHeight="1">
      <c r="A104" s="115" t="s">
        <v>16</v>
      </c>
      <c r="B104" s="116"/>
      <c r="C104" s="116"/>
      <c r="D104" s="116"/>
      <c r="E104" s="56"/>
      <c r="F104" s="56" t="s">
        <v>150</v>
      </c>
      <c r="G104" s="43"/>
      <c r="H104" s="42">
        <v>5704</v>
      </c>
      <c r="I104" s="42"/>
      <c r="J104" s="46">
        <v>4221</v>
      </c>
      <c r="K104" s="9"/>
    </row>
    <row r="105" spans="1:11" ht="12.75" customHeight="1">
      <c r="A105" s="115" t="s">
        <v>18</v>
      </c>
      <c r="B105" s="116"/>
      <c r="C105" s="116"/>
      <c r="D105" s="116"/>
      <c r="E105" s="56"/>
      <c r="F105" s="56" t="s">
        <v>155</v>
      </c>
      <c r="G105" s="43"/>
      <c r="H105" s="42">
        <v>261372</v>
      </c>
      <c r="I105" s="42"/>
      <c r="J105" s="46">
        <v>211518</v>
      </c>
      <c r="K105" s="9"/>
    </row>
    <row r="106" spans="1:11" ht="12.75" hidden="1" customHeight="1">
      <c r="A106" s="119" t="s">
        <v>11</v>
      </c>
      <c r="B106" s="120"/>
      <c r="C106" s="120"/>
      <c r="D106" s="120"/>
      <c r="E106" s="81"/>
      <c r="F106" s="81" t="s">
        <v>162</v>
      </c>
      <c r="G106" s="83"/>
      <c r="H106" s="82">
        <v>261372</v>
      </c>
      <c r="I106" s="82"/>
      <c r="J106" s="46">
        <v>211518</v>
      </c>
      <c r="K106" s="9"/>
    </row>
    <row r="107" spans="1:11" ht="12.75" customHeight="1" thickBot="1">
      <c r="A107" s="89" t="s">
        <v>52</v>
      </c>
      <c r="B107" s="90"/>
      <c r="C107" s="90"/>
      <c r="D107" s="90"/>
      <c r="E107" s="90"/>
      <c r="F107" s="90"/>
      <c r="G107" s="93"/>
      <c r="H107" s="91">
        <f>H103+H93+H90+H70+H62</f>
        <v>3323479</v>
      </c>
      <c r="I107" s="91"/>
      <c r="J107" s="92">
        <f>J103+J93+J90+J70+J62</f>
        <v>2992245</v>
      </c>
      <c r="K107" s="9"/>
    </row>
    <row r="108" spans="1:11" ht="12.75" customHeight="1">
      <c r="A108" s="10"/>
      <c r="B108" s="10"/>
      <c r="C108" s="10"/>
      <c r="D108" s="10"/>
      <c r="E108" s="10"/>
      <c r="F108" s="10"/>
      <c r="G108" s="62"/>
      <c r="H108" s="62"/>
      <c r="I108" s="62"/>
      <c r="J108" s="62"/>
      <c r="K108"/>
    </row>
    <row r="109" spans="1:11" ht="12.75" customHeight="1">
      <c r="H109" s="53"/>
      <c r="J109" s="53"/>
      <c r="K109"/>
    </row>
    <row r="110" spans="1:11" ht="12.75" customHeight="1">
      <c r="H110" s="53"/>
      <c r="J110" s="9"/>
      <c r="K110"/>
    </row>
    <row r="111" spans="1:11" ht="12.75" customHeight="1">
      <c r="H111" s="54"/>
      <c r="J111" s="9"/>
      <c r="K111"/>
    </row>
    <row r="112" spans="1:11" ht="12.75" customHeight="1">
      <c r="H112" s="53"/>
    </row>
    <row r="113" spans="7:11">
      <c r="G113" s="52"/>
      <c r="H113" s="53"/>
      <c r="I113" s="52"/>
      <c r="J113" s="53"/>
      <c r="K113" s="53"/>
    </row>
    <row r="114" spans="7:11">
      <c r="H114" s="53"/>
      <c r="J114" s="9"/>
      <c r="K114"/>
    </row>
    <row r="115" spans="7:11">
      <c r="J115" s="9"/>
      <c r="K115"/>
    </row>
    <row r="116" spans="7:11">
      <c r="J116" s="9"/>
      <c r="K116"/>
    </row>
  </sheetData>
  <mergeCells count="87">
    <mergeCell ref="A104:D104"/>
    <mergeCell ref="A105:D105"/>
    <mergeCell ref="A106:D106"/>
    <mergeCell ref="A98:D98"/>
    <mergeCell ref="A99:D99"/>
    <mergeCell ref="A100:D100"/>
    <mergeCell ref="A101:D101"/>
    <mergeCell ref="A102:D102"/>
    <mergeCell ref="A103:D103"/>
    <mergeCell ref="A97:D97"/>
    <mergeCell ref="A86:D86"/>
    <mergeCell ref="A87:D87"/>
    <mergeCell ref="A88:D88"/>
    <mergeCell ref="A89:D89"/>
    <mergeCell ref="A90:D90"/>
    <mergeCell ref="A91:D91"/>
    <mergeCell ref="A92:D92"/>
    <mergeCell ref="A93:D93"/>
    <mergeCell ref="A94:D94"/>
    <mergeCell ref="A95:D95"/>
    <mergeCell ref="A96:D96"/>
    <mergeCell ref="A85:D85"/>
    <mergeCell ref="A74:D74"/>
    <mergeCell ref="A75:D75"/>
    <mergeCell ref="A76:D76"/>
    <mergeCell ref="A77:D77"/>
    <mergeCell ref="A78:D78"/>
    <mergeCell ref="A79:D79"/>
    <mergeCell ref="A80:D80"/>
    <mergeCell ref="A81:D81"/>
    <mergeCell ref="A82:D82"/>
    <mergeCell ref="A83:D83"/>
    <mergeCell ref="A84:D84"/>
    <mergeCell ref="A73:D73"/>
    <mergeCell ref="A62:D62"/>
    <mergeCell ref="A63:D63"/>
    <mergeCell ref="A64:D64"/>
    <mergeCell ref="A65:D65"/>
    <mergeCell ref="A66:D66"/>
    <mergeCell ref="A67:D67"/>
    <mergeCell ref="A68:D68"/>
    <mergeCell ref="A69:D69"/>
    <mergeCell ref="A70:D70"/>
    <mergeCell ref="A71:D71"/>
    <mergeCell ref="A72:D72"/>
    <mergeCell ref="A56:E56"/>
    <mergeCell ref="A45:E45"/>
    <mergeCell ref="A46:E46"/>
    <mergeCell ref="A47:E47"/>
    <mergeCell ref="A48:E48"/>
    <mergeCell ref="A49:E49"/>
    <mergeCell ref="A50:E50"/>
    <mergeCell ref="A51:E51"/>
    <mergeCell ref="A52:E52"/>
    <mergeCell ref="A53:E53"/>
    <mergeCell ref="A54:E54"/>
    <mergeCell ref="A55:E55"/>
    <mergeCell ref="A44:E44"/>
    <mergeCell ref="A33:E33"/>
    <mergeCell ref="A34:E34"/>
    <mergeCell ref="A35:E35"/>
    <mergeCell ref="A36:E36"/>
    <mergeCell ref="A37:E37"/>
    <mergeCell ref="A38:E38"/>
    <mergeCell ref="A39:E39"/>
    <mergeCell ref="A40:E40"/>
    <mergeCell ref="A41:E41"/>
    <mergeCell ref="A42:E42"/>
    <mergeCell ref="A43:E43"/>
    <mergeCell ref="A32:E32"/>
    <mergeCell ref="A14:E14"/>
    <mergeCell ref="A15:E15"/>
    <mergeCell ref="A17:E17"/>
    <mergeCell ref="A22:E22"/>
    <mergeCell ref="A23:E23"/>
    <mergeCell ref="A24:E24"/>
    <mergeCell ref="A27:E27"/>
    <mergeCell ref="A28:E28"/>
    <mergeCell ref="A29:E29"/>
    <mergeCell ref="A30:E30"/>
    <mergeCell ref="A31:E31"/>
    <mergeCell ref="A13:E13"/>
    <mergeCell ref="A6:F7"/>
    <mergeCell ref="A9:E9"/>
    <mergeCell ref="A10:E10"/>
    <mergeCell ref="A11:E11"/>
    <mergeCell ref="A12:E12"/>
  </mergeCells>
  <pageMargins left="0.7" right="0.7" top="0.78740157499999996" bottom="0.78740157499999996" header="0.3" footer="0.3"/>
  <pageSetup paperSize="9" scale="80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FA59443174A9428686B6FF1666AF50" ma:contentTypeVersion="17" ma:contentTypeDescription="Vytvoří nový dokument" ma:contentTypeScope="" ma:versionID="4393abde1c3e7b8e7abcf557306f5b1e">
  <xsd:schema xmlns:xsd="http://www.w3.org/2001/XMLSchema" xmlns:xs="http://www.w3.org/2001/XMLSchema" xmlns:p="http://schemas.microsoft.com/office/2006/metadata/properties" xmlns:ns2="82b28b2c-cf75-45c7-a5c2-289ad62ee093" xmlns:ns3="44fd4582-1ef6-45d1-b049-d0b9f186f297" targetNamespace="http://schemas.microsoft.com/office/2006/metadata/properties" ma:root="true" ma:fieldsID="9d8c3fcff652bb2cd73b7488db49b0ef" ns2:_="" ns3:_="">
    <xsd:import namespace="82b28b2c-cf75-45c7-a5c2-289ad62ee093"/>
    <xsd:import namespace="44fd4582-1ef6-45d1-b049-d0b9f186f2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b28b2c-cf75-45c7-a5c2-289ad62ee09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b6d139d8-67f2-4170-8ea1-b91561e7a0a3}" ma:internalName="TaxCatchAll" ma:showField="CatchAllData" ma:web="82b28b2c-cf75-45c7-a5c2-289ad62ee0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5" nillable="true" ma:displayName="Hodnota ID dokumentu" ma:description="Hodnota ID dokumentu přiřazená této položce" ma:indexed="true" ma:internalName="_dlc_DocId" ma:readOnly="true">
      <xsd:simpleType>
        <xsd:restriction base="dms:Text"/>
      </xsd:simpleType>
    </xsd:element>
    <xsd:element name="_dlc_DocIdUrl" ma:index="26" nillable="true" ma:displayName="ID dokumentu" ma:description="Trvalý odkaz na tento dokument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7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fd4582-1ef6-45d1-b049-d0b9f186f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3a77d7a1-74b3-40f6-8b07-f0cf23821e9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2b28b2c-cf75-45c7-a5c2-289ad62ee093" xsi:nil="true"/>
    <lcf76f155ced4ddcb4097134ff3c332f xmlns="44fd4582-1ef6-45d1-b049-d0b9f186f297">
      <Terms xmlns="http://schemas.microsoft.com/office/infopath/2007/PartnerControls"/>
    </lcf76f155ced4ddcb4097134ff3c332f>
    <_dlc_DocId xmlns="82b28b2c-cf75-45c7-a5c2-289ad62ee093">7HD6N7AU64JQ-2145028681-23472</_dlc_DocId>
    <_dlc_DocIdUrl xmlns="82b28b2c-cf75-45c7-a5c2-289ad62ee093">
      <Url>https://directpojistovnaas.sharepoint.com/FINANCE/CAR/_layouts/15/DocIdRedir.aspx?ID=7HD6N7AU64JQ-2145028681-23472</Url>
      <Description>7HD6N7AU64JQ-2145028681-23472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AB42B0-405D-46FF-BDE0-F7E472F60990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6C43D23F-6C7A-4DD6-A423-44121D9E57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2b28b2c-cf75-45c7-a5c2-289ad62ee093"/>
    <ds:schemaRef ds:uri="44fd4582-1ef6-45d1-b049-d0b9f186f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8FE5EEF-8CD9-4DF9-9358-BE4061322259}">
  <ds:schemaRefs>
    <ds:schemaRef ds:uri="http://purl.org/dc/elements/1.1/"/>
    <ds:schemaRef ds:uri="82b28b2c-cf75-45c7-a5c2-289ad62ee093"/>
    <ds:schemaRef ds:uri="44fd4582-1ef6-45d1-b049-d0b9f186f297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dcmitype/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E8ABAD9-2CCE-437E-B86F-AF49F6B732F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P&amp;L 12-2024</vt:lpstr>
      <vt:lpstr>BS 12-2024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 Sychra</dc:creator>
  <cp:lastModifiedBy>Jan Toman</cp:lastModifiedBy>
  <cp:lastPrinted>2025-04-11T14:13:12Z</cp:lastPrinted>
  <dcterms:created xsi:type="dcterms:W3CDTF">2016-10-31T12:26:50Z</dcterms:created>
  <dcterms:modified xsi:type="dcterms:W3CDTF">2025-04-16T12:18:44Z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0x01010008FA59443174A9428686B6FF1666AF50</vt:lpwstr>
  </property>
  <property fmtid="{D5CDD505-2E9C-101B-9397-08002B2CF9AE}" pid="3" name="MediaServiceImageTags">
    <vt:lpwstr/>
  </property>
  <property fmtid="{D5CDD505-2E9C-101B-9397-08002B2CF9AE}" pid="4" name="_dlc_DocIdItemGuid">
    <vt:lpwstr>dcef1a0c-8900-4e85-a14d-214e0b62b210</vt:lpwstr>
  </property>
  <property fmtid="{D5CDD505-2E9C-101B-9397-08002B2CF9AE}" pid="5" name="MSIP_Label_2f90dfaf-3227-49c1-ac9e-e3a490b2dbb5_Enabled">
    <vt:lpwstr>true</vt:lpwstr>
  </property>
  <property fmtid="{D5CDD505-2E9C-101B-9397-08002B2CF9AE}" pid="6" name="MSIP_Label_2f90dfaf-3227-49c1-ac9e-e3a490b2dbb5_SetDate">
    <vt:lpwstr>2025-03-28T08:55:56Z</vt:lpwstr>
  </property>
  <property fmtid="{D5CDD505-2E9C-101B-9397-08002B2CF9AE}" pid="7" name="MSIP_Label_2f90dfaf-3227-49c1-ac9e-e3a490b2dbb5_Method">
    <vt:lpwstr>Standard</vt:lpwstr>
  </property>
  <property fmtid="{D5CDD505-2E9C-101B-9397-08002B2CF9AE}" pid="8" name="MSIP_Label_2f90dfaf-3227-49c1-ac9e-e3a490b2dbb5_Name">
    <vt:lpwstr>Interní</vt:lpwstr>
  </property>
  <property fmtid="{D5CDD505-2E9C-101B-9397-08002B2CF9AE}" pid="9" name="MSIP_Label_2f90dfaf-3227-49c1-ac9e-e3a490b2dbb5_SiteId">
    <vt:lpwstr>ebc0beb2-ea26-4367-a01b-0621b24bfc62</vt:lpwstr>
  </property>
  <property fmtid="{D5CDD505-2E9C-101B-9397-08002B2CF9AE}" pid="10" name="MSIP_Label_2f90dfaf-3227-49c1-ac9e-e3a490b2dbb5_ActionId">
    <vt:lpwstr>d54c9546-d946-4f20-a830-1df40513ba78</vt:lpwstr>
  </property>
  <property fmtid="{D5CDD505-2E9C-101B-9397-08002B2CF9AE}" pid="11" name="MSIP_Label_2f90dfaf-3227-49c1-ac9e-e3a490b2dbb5_ContentBits">
    <vt:lpwstr>0</vt:lpwstr>
  </property>
  <property fmtid="{D5CDD505-2E9C-101B-9397-08002B2CF9AE}" pid="12" name="MSIP_Label_2f90dfaf-3227-49c1-ac9e-e3a490b2dbb5_Tag">
    <vt:lpwstr>10, 3, 0, 1</vt:lpwstr>
  </property>
</Properties>
</file>